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标清单" sheetId="1" r:id="rId1"/>
    <sheet name="Sheet1" sheetId="2" r:id="rId2"/>
  </sheets>
  <definedNames>
    <definedName name="_xlnm._FilterDatabase" localSheetId="0" hidden="1">招标清单!$A$2:$H$1031</definedName>
    <definedName name="_xlnm.Print_Area" localSheetId="0">招标清单!$A$1:$F$1030</definedName>
  </definedNames>
  <calcPr calcId="144525"/>
</workbook>
</file>

<file path=xl/sharedStrings.xml><?xml version="1.0" encoding="utf-8"?>
<sst xmlns="http://schemas.openxmlformats.org/spreadsheetml/2006/main" count="13678" uniqueCount="1271">
  <si>
    <t>东台市中医院检验环境系统及设备采购项目</t>
  </si>
  <si>
    <t>序号</t>
  </si>
  <si>
    <t>名称</t>
  </si>
  <si>
    <t>规格及参数</t>
  </si>
  <si>
    <t>单位</t>
  </si>
  <si>
    <t>数量</t>
  </si>
  <si>
    <t>推荐品牌
（同等档次或优于）</t>
  </si>
  <si>
    <t>病理科实验室设备</t>
  </si>
  <si>
    <t>技术室（包埋、切片、制片）</t>
  </si>
  <si>
    <t>实验台</t>
  </si>
  <si>
    <t>1.规格：800*850 全钢结构≥20mm厚陶瓷台面
2.钢材：符合首钢优质冷轧钢板或其他大型钢厂同等级、同质量标准冷轧钢板。
3.整体采用≥1.0mm冷轧钢板。
4.所有钢制部件均需酸洗磷化，表面采用环氧树脂粉静电喷涂，防腐处理，表面颜色一致。表面无褶皱、剥落、裂纹、鼓泡等现象。
5.柜体为整体结构，增强柜体承重力，外侧无焊接、打磨点，柜体内部平整，无凹凸死角现象。
6.柜体内有层板上下调节孔，每个底柜设活动层板一块。
7.柜体深度≥500mm，两面，高度(含调整脚及台面厚度) 除有特别说明外，为700mm (±2%)。
8.抽屉：采用≥1.0mm冷轧钢板，表面经环氧树脂粉末静电喷涂，防腐处理抽屉面板为双层结构，内部填充消音棉，抽屉配置缓冲垫，以避免与柜体钢板碰撞；抽屉能抽出≥330mm；抽屉设计应方便拆卸。
9.门板：采用≥1.0mm冷轧钢板，表面经环氧树脂粉末静电喷涂，防腐处理，内侧设有防撞橡胶垫，面板为双层结构，内部填充消音棉。
10.底柜活动层板：层板边缘应平顺不割手；层板上下调节间距每格应≤20mm。
11.底柜：所有钣金的表面接缝均应满焊，焊接处均应打磨平整以保持为连续的平滑表面。柜体内有层板上下调节孔，每个底柜设活动层板一块。</t>
  </si>
  <si>
    <t>m</t>
  </si>
  <si>
    <t>LEAD/信高/成威等</t>
  </si>
  <si>
    <t>中央台</t>
  </si>
  <si>
    <t>1.规格：1500*850 全钢结构≥20mm厚陶瓷台面
2.其他参数同清单序号1实验台参数</t>
  </si>
  <si>
    <t>PP水槽</t>
  </si>
  <si>
    <t>1.尺寸规格：中号（L*W*H）550*450*300mmmm，大号（L*W*H）800*450*330mmmm
2.材质：采用优质PP材质水盆。耐强酸碱，抑菌、易清洁，耐腐蚀，耐有机溶剂，耐150度以下高温。
3.台下托底式安装，且利于台面残水自然回流。
4.附件：配PP材质堵臭装置。</t>
  </si>
  <si>
    <t>个</t>
  </si>
  <si>
    <t>台雄/博朗/科恩等</t>
  </si>
  <si>
    <t>三口化验水龙头</t>
  </si>
  <si>
    <t>1.材质：实验室专用白色铜制加厚型一体成型三联鹅颈水嘴，耐腐蚀、耐热，陶瓷阀芯。
2.开关按钮：高密度PP开关旋钮，人体工学设计，手感舒适鹅颈管可360°旋转。
3.使用寿命：开关50万次以上，设三联鹅颈水龙头、冷热水龙头。</t>
  </si>
  <si>
    <t>自补风台式通风柜</t>
  </si>
  <si>
    <t>1500*2365*920
1.通风柜内部需采用内补风结构设计，柜体开口面设置三个补风送风口，补风风量总和与排风风量比例必需控制在恒定70%比例。
2.通风柜需采用隐藏式风道设计，整体风道设计不影响柜体美观，结构稳固，耐用；风道需采用灵活的模块化设计，安装、检修、维护方便。
3.室外新鲜空气通过通风柜内置补风风道直接送入通风柜，必需确保通风柜内气流流型平稳，不能出现乱流紊流现象，同时能顺利将通风柜内有毒有害气体彻底排出室内。
4.在保障通风柜绝对安全的情况下，在现有技术可行的情况下，建议内补风型通风柜排风量设置为传统通风柜排风量的60%为最佳值。
5.内补风型通风柜所采用的补风设计，必需保证玻璃视窗前后各设置一路补风出风口，减小玻璃视窗前后温度差值，此设计方式可保证冬季室外气温过低时，视窗移门上不结霜、结雾。
6.内补风型通风柜，底部补风必需能形成稳定气流，在可视化烟雾测试中，能形成良好的导流效果，可以将烟雾通过导流孔板完全排出，不允许产生乱流现象。
7.通过控制面板关闭排风柜之后，排风柜照明需要延迟1分钟后自动熄灭，让实验人员在有足够照明的情况下安全离开实验室。</t>
  </si>
  <si>
    <t>台</t>
  </si>
  <si>
    <t>杰帕/伯努利/雷博特/特福佳/成威等</t>
  </si>
  <si>
    <t>实验凳</t>
  </si>
  <si>
    <t>优质五星脚架，带气泵，可调节高度，仿真皮质凳面。</t>
  </si>
  <si>
    <t>细胞室/TCT、HPV</t>
  </si>
  <si>
    <t>1.规格：800*850 全钢结构≥20mm厚陶瓷台面
2.其他参数同清单序号1实验台参数</t>
  </si>
  <si>
    <t>危化品室、女更、男更</t>
  </si>
  <si>
    <t>智能型危化品防火防爆安全柜</t>
  </si>
  <si>
    <t>1.材质：钢制（柜体柜门均为双层钢板结构）
2.外部尺寸：900*510*1980mm
3.门型：双开门
4.锁具：配备平板锁+挂锁，实现双人双锁管理。
5.层板： 3块可调节钢制活动层板
6.颜色：黄色、蓝色、白色可选（建议黄色，白色和蓝色交货期长）
7.过滤器数量：1只
8.风机数量：1只（美国PSC无火花风机）
9.显示屏:7英寸液晶触摸屏
10.静电接地线：1根
11.功能：
11.1.在线监测：具备TVOC监测、温湿度监测功能，超标时可声光报警，并联动风机及时启动排风消除潜在隐患。
11.2.远程报警：当参数超标时可远程推送报警信息至用户及管理部门手机。
11.3.远程控制：用户可通过手机实时查看运行参数，紧急情况下可远程控制该安全柜系统。
11.4.定时排风：可定时开启/关闭风机。
11.5.过滤器：配置过滤系统、柜内挥发物经过净化后排放（满足环保检查要求）
11.6.阀门：进风阀门风量大小可调，配备火灾自闭阀。</t>
  </si>
  <si>
    <t>成威/埃德伯格/信高等</t>
  </si>
  <si>
    <t>物品柜</t>
  </si>
  <si>
    <t>900*450*1800钢结构  采用1.0mm厚的优质冷轧钢板构造（烤漆完厚度达1.2MM左右 ），门面玻璃视窗：采用5mm厚浮法白色透明玻璃</t>
  </si>
  <si>
    <t>更衣柜</t>
  </si>
  <si>
    <t>1.规格：（长×宽×高，mm)900×450×1800;
2.柜体：全钢制
3.柜门：内外双层扣合式，上柜内嵌玻璃；柜门内侧装有防撞贴。
4.拉门把于：采用304不锈钢材质把手，美观大方易清洁；
5.合页：304＃不锈钢，隐藏式；表面经环氧树脂喷涂处理。
6.外观颜色可选，外形美观大方，与整体装饰无突兀。</t>
  </si>
  <si>
    <t>组</t>
  </si>
  <si>
    <t>茶水台</t>
  </si>
  <si>
    <t>/</t>
  </si>
  <si>
    <t>国标</t>
  </si>
  <si>
    <t>样本接收、取材、脱水</t>
  </si>
  <si>
    <t>资料柜</t>
  </si>
  <si>
    <t>1.规格：（长×宽×高，mm)900×450×1800;
2.柜门：上部为4mm透明玻璃，下部为实门。玻璃门外框为钢质，玻璃卡槽为PVC材质，对扣夹紧，外表面不见螺丝；下部实门为双层对于日结构；
3.层板：柜体上部两层层板，下部一层层板，层板托为不锈钢材质，承重性强并且有效耐酸碱腐蚀；前、后加强筋上有隔板调节孔，层板每隔30mm高度可调。
4.拉门把手：采用304不锈钢材质把手；
5.合页：采用不锈钢材质，开启角度135度；
6.地脚：镀辞钢地脚，可根据室内地坪适当调整柜体的高度。
7.外观颜色可选，外形美观大方，与整体装饰无突兀。</t>
  </si>
  <si>
    <t>取材台</t>
  </si>
  <si>
    <t>1.厚度为1.2MM的304不锈钢外壳和厚度为1.5MM的316不锈钢台面。
2.下排气系统，大功率吸风装置，低噪音。下排风，长条形百叶式耐酸碱不锈钢排气孔，排风量500-600m3/h ,全压范围330-550pns，工作风噪&lt;50db,风速≥0.8m/s，配优质PVC防腐风管。
3.冷热水伸缩龙头，外接口。
4.40W紫外线消毒灯。
5.40W日光灯。
6.台面自动冲洗装置。</t>
  </si>
  <si>
    <t>昌泰/雅博/康华</t>
  </si>
  <si>
    <t>自补风步入式通风柜</t>
  </si>
  <si>
    <t>1200*2365*920
1.通风柜内部需采用内补风结构设计，柜体开口面设置三个补风送风口，补风风量总和与排风风量比例必需控制在恒定70%比例。
2.通风柜需采用隐藏式风道设计，整体风道设计不影响柜体美观，结构稳固，耐用；风道需采用灵活的模块化设计，安装、检修、维护方便。
3.室外新鲜空气通过通风柜内置补风风道直接送入通风柜，必需确保通风柜内气流流型平稳，不能出现乱流紊流现象，同时能顺利将通风柜内有毒有害气体彻底排出室内。
4.在保障通风柜绝对安全的情况下，在现有技术可行的情况下，建议内补风型通风柜排风量设置为传统通风柜排风量的60%为最佳值。
5.内补风型通风柜所采用的补风设计，必需保证玻璃视窗前后各设置一路补风出风口，减小玻璃视窗前后温度差值，此设计方式可保证冬季室外气温过低时，视窗移门上不结霜、结雾。
6.内补风型通风柜，底部补风必需能形成稳定气流，在可视化烟雾测试中，能形成良好的导流效果，可以将烟雾通过导流孔板完全排出，不允许产生乱流现象。
7.通过控制面板关闭排风柜之后，排风柜照明需要延迟1分钟后自动熄灭，让实验人员在有足够照明的情况下安全离开实验室。</t>
  </si>
  <si>
    <t>标本冷藏柜</t>
  </si>
  <si>
    <t>1、温度范围（℃)：冷藏（2~8）。
2、压缩机风机配有减震棉，环保制冷剂，运行噪音低。
3、专业风冷风道，箱内温度均匀性±2℃，立体冷风循环冷风保证柜内温度无死角，柜内不会结霜，无需手工除霜，确保柜内温度湿度均匀稳定。
4、先进的微电脑控制器，可精确控制温湿度，温度可控范围2-8℃，湿度可控范围35-75%。
5、温湿度大屏幕数字显示，观看方便，温度感应精度0.1℃.湿度感应精度1%。
6、温湿度自动记录存储功能，自带USB接口，数据可通过柜体的USB接口导出保存。
7、具有多重故障报警功能，能够实现高低温报警传感器故障报警，湿度异常报警等功能报警时有声光提示，可及时提醒异常情况。
8、除湿功能蒸发器是沁水铝的，管道采用铜管，永远不会生锈。
9、中空双层玻璃门,坚固耐用。
10、内胆过氧铝：内胆颜色不会氧化变黑。和发泡体融合牢固，保温性能更好。无异味。</t>
  </si>
  <si>
    <t>冰冻室、标本存放</t>
  </si>
  <si>
    <t>8.27.6地脚：镀辞钢地脚，可根据室内地坪适当调整柜体的高度。</t>
  </si>
  <si>
    <t xml:space="preserve">1.尺寸规格：中号（L*W*H）550*450*300mmmm，大号（L*W*H）800*450*330mmmm
2.材质：采用优质PP材质水盆。耐强酸碱，抑菌、易清洁，耐腐蚀，耐有机溶剂，耐150度以下高温。
3.台下托底式安装，且利于台面残水自然回流。
4.附件：配PP材质堵臭装置。
</t>
  </si>
  <si>
    <t>免疫组化/特染室、玻蜡保存室</t>
  </si>
  <si>
    <t>蜡块柜</t>
  </si>
  <si>
    <t>规格：450*478*1295
采用宝钢SPCC冷轧钢板，底座1.2㎜冷轧钢板，箱体0.8㎜冷轧钢板，抽屉0.8㎜冷轧钢板，每组4节，加底座一只，每节六个大抽，中间有活动分隔条可灵活归类。
拉手：ABS暗拉手。表面处理：脱脂除油、表调、锌系磷化、钝化、粉末喷涂。专用插槽、标鉴槽一体化冲压成型。</t>
  </si>
  <si>
    <t>切片柜</t>
  </si>
  <si>
    <t>规格：403*478*1625
采用宝钢SPCC冷轧钢板，底座1.2㎜冷轧钢板，箱体0.8㎜冷轧钢板，抽屉0.8㎜冷轧钢板，七二十抽（十二节，每节六抽，加一底座），玻片专用抽进口ABS板式滑道，抽屉内置暗锁，防滑功能。拉手采用铜镀沙金，抽屉内有塑料分隔条，便于存档。柜体表面处理脱脂除油、表调、锌系磷化、钝化、粉末喷涂。插槽：金属开模专用插槽。标鉴槽：一体化冲压成型。</t>
  </si>
  <si>
    <t>资料室</t>
  </si>
  <si>
    <t>病理科办公家具设备</t>
  </si>
  <si>
    <t>远程会诊中心、办公、技术办公室</t>
  </si>
  <si>
    <t>办公桌</t>
  </si>
  <si>
    <t>1400*600*780mm
颜色：台面、屏风颜色待定；
材质：屏风，台面以下为三胺板饰面 ； 
其他配置：固定柜+木板支撑脚。</t>
  </si>
  <si>
    <t>聚之美/华日/红苹果</t>
  </si>
  <si>
    <t>职员椅</t>
  </si>
  <si>
    <t>颜色：全黑色；配置：五星脚网椅。</t>
  </si>
  <si>
    <t>张</t>
  </si>
  <si>
    <t>班台</t>
  </si>
  <si>
    <t>W2400*D2200*H750
饰面：采用三聚氰胺饰面板,具有防火、防潮、耐磨、硬度高、易去污,可长期保持台面整洁等优点。基材为E1级绿色环保刨花板。台面板厚度为25mm。
封边：2MM厚PVC同色封边。
配件：采用国标铰链和滑轨。
台架：采用2MM厚的钢架，表面经静电喷涂处理，不易刮花，美观耐用。</t>
  </si>
  <si>
    <t>主管椅</t>
  </si>
  <si>
    <t>·尼龙加纤维背架，网面海绵腰枕可调节
·PP分体固定扶手
·定型海绵
·配3档锁定底盘
·100#沉口4公分黑色汽杆
·∮PA-340黑色尼龙脚
·∮60MM 全尼龙轮</t>
  </si>
  <si>
    <t>班前椅</t>
  </si>
  <si>
    <t>·黑色PP料背架
·40密度高弹力海绵
·PP分体固定扶手
·25管1.8厚黑色烤漆弓形架</t>
  </si>
  <si>
    <t>会议桌</t>
  </si>
  <si>
    <t>W2000*D750*H750，① 台面：细丝橡木
② 桌脚：电镀不锈钢马蹄形脚架
③ 走线：白色金属翻盖毛刷*2+蛇形管</t>
  </si>
  <si>
    <t>会议椅</t>
  </si>
  <si>
    <t>黑色尼龙玻纤背框
PP连体固定扶手
40密度高回弹中软切割海绵
25管1.8厚黑色烤漆弓形架</t>
  </si>
  <si>
    <t>诊断办公</t>
  </si>
  <si>
    <t>病理科自控设备</t>
  </si>
  <si>
    <t>通风变风量控制系统</t>
  </si>
  <si>
    <t>自控系统控制机柜</t>
  </si>
  <si>
    <t xml:space="preserve">柜体采用国标冷轧钢板折弯而成,外经环氧树脂静电防腐喷涂处理，内设专用走线槽,设有各种信号端子。控制机柜内配置散热装置及进气过滤网，保证机柜内良好通风。控制机柜内配置空调系统各功能段配电回路高低压电气元器件。详细功率见相关图纸。（电气元器件品牌施耐德/ABB/西门子等）                                 </t>
  </si>
  <si>
    <t>套</t>
  </si>
  <si>
    <t>SCIS/西门子/江森自控等</t>
  </si>
  <si>
    <t>通排风系统智能控制系统</t>
  </si>
  <si>
    <t>实现通风系统控制基础模块，设备一键变频启停及变风量自动控制。控制系统配置高性能处理器，预留功能扩展模块接口及物联网接口，便于系统接入远程运维平台实现远程监控。</t>
  </si>
  <si>
    <t>空调触摸显示系统</t>
  </si>
  <si>
    <t>含10寸触控液晶显示屏，标配一个以太网接口，1个RS485通讯接口，1个RS232通讯接口，1个物联网通讯接口，实现空调智能控制系统的启停操作、运行参数设定及故障诊断与复位操作及云端远程运维操作</t>
  </si>
  <si>
    <t>故障诊断与管理模块</t>
  </si>
  <si>
    <t>监测空调系统内各功能段工作状态，系统出现故障时自动诊断、分析及故障复位管理</t>
  </si>
  <si>
    <t>用户管理系统</t>
  </si>
  <si>
    <t>控制系统配置用户管理单元，实验室内多用户按既定权限执行避免误操作功能。无权限人员无法操作控制系统。</t>
  </si>
  <si>
    <t>系统调试费</t>
  </si>
  <si>
    <t>各子系统编程实施及系统调试</t>
  </si>
  <si>
    <t>实验室就地变风量排风控制系统</t>
  </si>
  <si>
    <t>控制机柜</t>
  </si>
  <si>
    <t xml:space="preserve">柜体采用国标冷轧钢板折弯而成,外经环氧树脂静电防腐喷涂处理，内设专用走线槽,设有各种信号端子。控制机柜内配置散热装置及进气过滤网，保证机柜内良好通风。控制机柜内配置空调系统各功能段配电回路高低压电气元器件。详细功率见相关图纸。（电气元器件品牌施耐德/ABB/西门子等）                </t>
  </si>
  <si>
    <t>中央控制器（含AD及DA插件，通讯插件）</t>
  </si>
  <si>
    <t>自主开发型，可编程PLC，带网络接入口，实现系统管理各自控变送器，读写各设备参数等</t>
  </si>
  <si>
    <t>SCIS/施耐德/西门子/智控达/江森自控等</t>
  </si>
  <si>
    <t>VOC变送器</t>
  </si>
  <si>
    <t>量程：0-500PPm,电源：24VDC，信号：RS485</t>
  </si>
  <si>
    <t>风压探头</t>
  </si>
  <si>
    <t>0~10m/s 非线性</t>
  </si>
  <si>
    <t>臭氧探头</t>
  </si>
  <si>
    <t>0~5ppm，线性高精度电化学、安全控制型</t>
  </si>
  <si>
    <t>空气质量探头</t>
  </si>
  <si>
    <t>0~99% 线性，半导体氧化锡探头</t>
  </si>
  <si>
    <t>空气质量检测柱(甲醛)</t>
  </si>
  <si>
    <t>空气质量检测柱，80*80*1000mm，属氧化物半导体传感器，自动基线校准，工作环境0° to +50°C，5 to 95% r.h.</t>
  </si>
  <si>
    <t>空气质量检测柱（苯系物）</t>
  </si>
  <si>
    <t>空气质量检测柱，80*80*1000mm，金属氧化物半导体传感器，自动基线校准，工作环境0° to +50°C，5 to 95% r.h.</t>
  </si>
  <si>
    <t>离子空气处理主机</t>
  </si>
  <si>
    <t>1、粒子空气处理主机安装在新风管道中，处理病理实验室内有害气体，采用介质壁垒放电工作模式；根据室内空气中化学污染物变化情况，调节电离净化强度，始终保持室内空气质量良好；2、相对湿度在0-99%范围内不能引起主机内部的损坏，退化或者产生危险状态；</t>
  </si>
  <si>
    <t>层流粒子布气装置</t>
  </si>
  <si>
    <t>空气动力学面板,面板可拆卸，层流区均速误差&lt;5%,模块式，600*600mm，标准1m层流质速0.5m/s。配置PM2.5空气过滤装置。</t>
  </si>
  <si>
    <t>立式导流装置</t>
  </si>
  <si>
    <t>500cmh,落地安装，模压一体成型，合金材质表面耐候处理。</t>
  </si>
  <si>
    <t>通风柜变风量阀门智能控制系统</t>
  </si>
  <si>
    <t>温湿度监测模块</t>
  </si>
  <si>
    <t>显示分辨率0.01℃/0.01Rh</t>
  </si>
  <si>
    <t>空气质量监测模块</t>
  </si>
  <si>
    <t>采集实验室内PM2.5 TVOC及CO2含量</t>
  </si>
  <si>
    <t>负压监测模块</t>
  </si>
  <si>
    <t>显示分辨率0.1Pa</t>
  </si>
  <si>
    <t>就地触摸显示系统</t>
  </si>
  <si>
    <t>含10寸触控液晶显示屏，标配一个以太网接口，1个RS485通讯接口，1个RS232通讯接口，1个物联网通讯接口，实现变风量智能控制系统的运行参数设定及故障诊断与复位操作及云端远程运维操作</t>
  </si>
  <si>
    <t>变风量阀Modbus数据通讯系统</t>
  </si>
  <si>
    <t>采集变风量阀运转参数及远程参数设定</t>
  </si>
  <si>
    <t>远程运维平台软件</t>
  </si>
  <si>
    <t>包含远程服务器、物联网路由器、移动网络及管理终端，实现手机APP/电脑客户端远程开关机及参数设定等功能</t>
  </si>
  <si>
    <t>微信推送平台软件</t>
  </si>
  <si>
    <t>用户通过微信扫描设备二维码绑定设备，可实现有故障的第一时间收到系统主动推送的设备故障明细</t>
  </si>
  <si>
    <t>变频器</t>
  </si>
  <si>
    <t xml:space="preserve">风机水泵专用型 </t>
  </si>
  <si>
    <t>ABB/西门子/施耐德/ABB/西门子等等</t>
  </si>
  <si>
    <t>微压差传感器</t>
  </si>
  <si>
    <t>0-10V，±50Pa,±1%FS</t>
  </si>
  <si>
    <t>Setra/ KIMO/ Setra/ KIMO/ E+E等等</t>
  </si>
  <si>
    <t>温湿度传感器</t>
  </si>
  <si>
    <t xml:space="preserve">-40～+60℃/0~100%RH
DC24V  精度：±2.5%RH和±0.3℃ </t>
  </si>
  <si>
    <t>Setra/ KIMO/ E+E等</t>
  </si>
  <si>
    <t>空气质量传感器</t>
  </si>
  <si>
    <t>PM2.5 TVOC及CO2含量</t>
  </si>
  <si>
    <t>Setra/ KIMO/Hailin等</t>
  </si>
  <si>
    <t>风管静压传感器</t>
  </si>
  <si>
    <t>0-10V，0-1000Pa,±1%FS</t>
  </si>
  <si>
    <t>辅材</t>
  </si>
  <si>
    <t>桥架、管线等</t>
  </si>
  <si>
    <t>病理科通风系统设备</t>
  </si>
  <si>
    <t>排风系统</t>
  </si>
  <si>
    <t>防爆风机</t>
  </si>
  <si>
    <t>处理风量：600m³/h
机外余压：300Pa
功率：0.55KW</t>
  </si>
  <si>
    <t>沃克/恒弛/顶裕/应达等</t>
  </si>
  <si>
    <t>方形排气扇</t>
  </si>
  <si>
    <t>风量：200m³/h
风压：100PA
功率：23W  
尺寸：240*240</t>
  </si>
  <si>
    <t>排风机箱</t>
  </si>
  <si>
    <t>处理风量：15000m³/h
机外余压：900Pa
功率：11KW</t>
  </si>
  <si>
    <t>处理风量：3700m³/h
机外余压：600Pa
功率：2.2KW</t>
  </si>
  <si>
    <t>干式化学过滤器</t>
  </si>
  <si>
    <r>
      <rPr>
        <sz val="10"/>
        <rFont val="宋体"/>
        <charset val="134"/>
        <scheme val="minor"/>
      </rPr>
      <t>型号：SCH533
处理风量：13000m³/h
阻力：250Pa
装置材质：304</t>
    </r>
    <r>
      <rPr>
        <sz val="10"/>
        <rFont val="宋体"/>
        <charset val="134"/>
      </rPr>
      <t xml:space="preserve">
内部为过滤模块单元</t>
    </r>
  </si>
  <si>
    <t>AAF/斯瑞赫/klc等</t>
  </si>
  <si>
    <t>镀锌风管</t>
  </si>
  <si>
    <t>手工镀锌铁皮风管   手工角钢制作，含0.5MM镀锌铁皮、角钢、3cm B1级难燃自熄型保温，胶水、吊筋</t>
  </si>
  <si>
    <t>m2</t>
  </si>
  <si>
    <t>武钢、马钢、鞍钢等</t>
  </si>
  <si>
    <t>手工镀锌铁皮风管   手工角钢法兰制作 含0.6MM镀锌铁皮、角钢、3cm B1级难燃自熄型保温，胶水、吊筋</t>
  </si>
  <si>
    <t>手工镀锌铁皮风管   手工角钢法兰制作 含0.75MM镀锌铁皮、角钢、3cm B1级难燃自熄型保温，胶水、吊筋</t>
  </si>
  <si>
    <t>PP风管</t>
  </si>
  <si>
    <t>6mm厚</t>
  </si>
  <si>
    <t>鸿远、欧德利、舒尔乐等</t>
  </si>
  <si>
    <t>5mm厚</t>
  </si>
  <si>
    <t>4mm厚</t>
  </si>
  <si>
    <t>风机软连接</t>
  </si>
  <si>
    <t xml:space="preserve">3.5#  ￠250 </t>
  </si>
  <si>
    <t>PP风量调节阀</t>
  </si>
  <si>
    <t>PP材质630*500mm</t>
  </si>
  <si>
    <t>PP材质500*320mm</t>
  </si>
  <si>
    <t>PP材质500*400mm</t>
  </si>
  <si>
    <t>PP材质500*250mm</t>
  </si>
  <si>
    <t>PP材质250*200mm</t>
  </si>
  <si>
    <t>PP材质200*200mm</t>
  </si>
  <si>
    <t>PP材质250*250mm</t>
  </si>
  <si>
    <t>PP材质320*320mm</t>
  </si>
  <si>
    <t>PP止回阀</t>
  </si>
  <si>
    <t>PP材质630*630mm</t>
  </si>
  <si>
    <t>手动风量调节阀</t>
  </si>
  <si>
    <t>镀锌材质；200*200mm</t>
  </si>
  <si>
    <t>沪工/阿斯顿/威仕文等</t>
  </si>
  <si>
    <t>镀锌材质；500*500mm</t>
  </si>
  <si>
    <t>镀锌材质；250*250mm</t>
  </si>
  <si>
    <t>电动风量调节阀（开关量）</t>
  </si>
  <si>
    <t>沪工/阿斯顿/威仕文等（西门子执行器）</t>
  </si>
  <si>
    <t>镀锌材质；800*500mm</t>
  </si>
  <si>
    <t>70℃常开防火阀</t>
  </si>
  <si>
    <t>镀锌材质；800*800mm</t>
  </si>
  <si>
    <t>镀锌材质；400*400mm</t>
  </si>
  <si>
    <t xml:space="preserve">防雨百叶风口 </t>
  </si>
  <si>
    <t>铝合金喷塑，带防虫网，过滤网可拆卸清洗
铝合金材质</t>
  </si>
  <si>
    <t>送风口</t>
  </si>
  <si>
    <t>铝合金材质；400*400mm</t>
  </si>
  <si>
    <t>排风口</t>
  </si>
  <si>
    <t>橡胶减震垫</t>
  </si>
  <si>
    <t>20mm</t>
  </si>
  <si>
    <t>自动门系统+双阀变风量系统</t>
  </si>
  <si>
    <t>1.规格：∅250；2.材质：70%PP+30%玻璃纤维；3.精度：95%；4.响应速度：2.5S；5.叶片形式：多叶；6.阀体高度：≤135mm；7.驱动方式：电动；8.变风量补风阀+线缆1套;9.变风量排风阀+线缆1套;10.自动门控制器+线缆1套;11.LCD 触控屏+线缆1套;12.人体红外扫描传感器+线缆1套;13.紧急开关1个;14.台式位移传感器1个；15.脚踢开关1个；16.红外对射模块+线缆1套；17.自动升降移门电机1个</t>
  </si>
  <si>
    <t>TEL/妙流/施耐德/妥思等</t>
  </si>
  <si>
    <t>变风量阀门</t>
  </si>
  <si>
    <t>1.规格：∅250；2.材质：70%PP+30%玻璃纤维；3.精度：95%；4.响应速度：2.5S；5.叶片形式：多叶；6.阀体高度：≤135mm；7.驱动方式：电动；8.变风量阀+线缆1套;</t>
  </si>
  <si>
    <t>管道保护层</t>
  </si>
  <si>
    <t>0.5mm防锈铝皮保护
用于室外水管、风管保温层外</t>
  </si>
  <si>
    <t>㎡</t>
  </si>
  <si>
    <t>设备基础</t>
  </si>
  <si>
    <t>钢架基础</t>
  </si>
  <si>
    <t>项</t>
  </si>
  <si>
    <t>现场制作</t>
  </si>
  <si>
    <t>多联机设备</t>
  </si>
  <si>
    <t>室内机、管道拆除</t>
  </si>
  <si>
    <t>室内机拆除、搬运、存储，管道拆除</t>
  </si>
  <si>
    <t>室内机安装</t>
  </si>
  <si>
    <t>室内机拆除、保管、安装改造</t>
  </si>
  <si>
    <t>空调铜管</t>
  </si>
  <si>
    <t>规格φ6</t>
  </si>
  <si>
    <t>宏泰/金龙/飞轮等</t>
  </si>
  <si>
    <t>规格φ10</t>
  </si>
  <si>
    <t>规格φ12</t>
  </si>
  <si>
    <t>规格φ16</t>
  </si>
  <si>
    <t>规格φ19</t>
  </si>
  <si>
    <t>规格φ22</t>
  </si>
  <si>
    <t>规格φ28</t>
  </si>
  <si>
    <t>橡塑绝热保温管</t>
  </si>
  <si>
    <t>Φ6*15mm（内径）</t>
  </si>
  <si>
    <t>福瑞斯/华美/莱森等</t>
  </si>
  <si>
    <t>Φ10*15mm（内径）</t>
  </si>
  <si>
    <t>Φ12*15mm（内径）</t>
  </si>
  <si>
    <t>Φ16*15mm（内径）</t>
  </si>
  <si>
    <t>Φ19*15mm（内径）</t>
  </si>
  <si>
    <t>Φ22*15mm（内径）</t>
  </si>
  <si>
    <t>Φ28*15mm（内径）</t>
  </si>
  <si>
    <t>室内外机组连接线</t>
  </si>
  <si>
    <t>电源线/控制线/信号线（室内外机组连接）</t>
  </si>
  <si>
    <t>空调管路孔洞</t>
  </si>
  <si>
    <t>墙面开孔及修复</t>
  </si>
  <si>
    <t>空调试压用氮</t>
  </si>
  <si>
    <t>R410a环保冷媒</t>
  </si>
  <si>
    <t>R410a</t>
  </si>
  <si>
    <t>KG</t>
  </si>
  <si>
    <t>UPVC排水管</t>
  </si>
  <si>
    <t>DN50</t>
  </si>
  <si>
    <t>DN40</t>
  </si>
  <si>
    <t>DN32</t>
  </si>
  <si>
    <t>C25混凝土或钢架</t>
  </si>
  <si>
    <t>新风系统设备</t>
  </si>
  <si>
    <t>新风空调箱</t>
  </si>
  <si>
    <t>新风量：8500m³/h,制冷/热量：130KW，机外余压 ：650pa
功能段：过滤、表冷、风机</t>
  </si>
  <si>
    <t>麦克维尔/约克/天加</t>
  </si>
  <si>
    <t>电动比例三通阀</t>
  </si>
  <si>
    <t>DN80</t>
  </si>
  <si>
    <t>镀锌钢管</t>
  </si>
  <si>
    <t>DN80，含安装吊件、水管保温</t>
  </si>
  <si>
    <t>橡胶软接头</t>
  </si>
  <si>
    <t>蝶阀</t>
  </si>
  <si>
    <t>Y型过滤器</t>
  </si>
  <si>
    <t>UPVC存水弯</t>
  </si>
  <si>
    <t>温度计</t>
  </si>
  <si>
    <t>不锈钢表盘式温度计
量程：0~100℃
精度：1.5级</t>
  </si>
  <si>
    <t>压力表</t>
  </si>
  <si>
    <t>不锈钢油浸式压力表
量程：0~0.6MPa
精度：1.5级</t>
  </si>
  <si>
    <t>泄水阀</t>
  </si>
  <si>
    <t>管道防腐保护层</t>
  </si>
  <si>
    <t>0.5mm防锈铝箔保护
用于室外水管、风管保温层外</t>
  </si>
  <si>
    <t>C25混凝土;包含室外机、水箱、水泵等</t>
  </si>
  <si>
    <t>小计</t>
  </si>
  <si>
    <t>病理科电气设备</t>
  </si>
  <si>
    <t>46位终端配电箱</t>
  </si>
  <si>
    <t>ACM 23*2 FNB ENU、含空开及漏保</t>
  </si>
  <si>
    <t>配电箱空开 ABB/施耐德/ABB/西门子等/西门子等</t>
  </si>
  <si>
    <t>非标配电箱/柜（按Ijs计）</t>
  </si>
  <si>
    <t>1、80A内非标配电箱/柜
2、含空开及漏保
3、含塑壳断路器
4、挂墙或落地安装</t>
  </si>
  <si>
    <t>非标配电箱/柜（柜）（按Ijs计）</t>
  </si>
  <si>
    <t>1、400A内非标配电箱/柜
2、含空开及漏保
3、含塑壳断路器
4、挂墙或落地安装</t>
  </si>
  <si>
    <t>防浪涌保护器/三级防雷器</t>
  </si>
  <si>
    <t>NPS01-F40/385/4
Uc:385V
In(8/20μs):20kA
Up：1.8KV</t>
  </si>
  <si>
    <t>只</t>
  </si>
  <si>
    <t>宁普/施耐德/ABB/西门子等/西门子等</t>
  </si>
  <si>
    <t>防浪涌保护器/一级防雷器</t>
  </si>
  <si>
    <t>NPS01-FA15/420/4
Uc:420V
Iimp(10/350μs): 15kA
Up：2.2KV</t>
  </si>
  <si>
    <t>铝合金斜边平板灯</t>
  </si>
  <si>
    <t>1、600*300,24W
2、螺丝安装/嵌装
3、含灯具安装、接线</t>
  </si>
  <si>
    <t>华丽/忠兴/科能</t>
  </si>
  <si>
    <t>1、1200*300,48W
2、螺丝安装/嵌装
3、含灯具安装、接线</t>
  </si>
  <si>
    <t>平板灯应急装置（附件）</t>
  </si>
  <si>
    <t>应急时间90分钟</t>
  </si>
  <si>
    <t>超薄型LED嵌入式面板灯</t>
  </si>
  <si>
    <t>1、600*600 30W嵌装 5700k
2、带驱动装置
3、含灯具安装、接线</t>
  </si>
  <si>
    <t>雷士/欧普/飞利浦等</t>
  </si>
  <si>
    <t>1、300*1200 30W嵌装 5700k
2、带驱动装置
3、含灯具安装、接线</t>
  </si>
  <si>
    <t>LED面板灯应急装置（附件）</t>
  </si>
  <si>
    <t>应急时间90分钟、35W</t>
  </si>
  <si>
    <t>LED灯管</t>
  </si>
  <si>
    <t>LED、T8、20W、1200MM</t>
  </si>
  <si>
    <t>防爆LED灯</t>
  </si>
  <si>
    <t>1、2*20W吊装防爆荧光灯
2、灯管另配
3、含灯具吊装、接线</t>
  </si>
  <si>
    <t>腾达/新黎明/颐达等</t>
  </si>
  <si>
    <t>单联单控翘板开关</t>
  </si>
  <si>
    <t>1、额定电流10A
2、含开关盒暗埋
3、含开关内部接线</t>
  </si>
  <si>
    <t>施耐德/ABB/西门子等</t>
  </si>
  <si>
    <t>双联单控翘板开关</t>
  </si>
  <si>
    <t>三联单控翘板开关</t>
  </si>
  <si>
    <t>四联单控翘板开关</t>
  </si>
  <si>
    <t>单联双控翘板开关</t>
  </si>
  <si>
    <t>防爆单联单控开关</t>
  </si>
  <si>
    <t>不锈钢面板风机控制按钮</t>
  </si>
  <si>
    <t>按启停按钮</t>
  </si>
  <si>
    <t>防爆风机控制按钮</t>
  </si>
  <si>
    <t>单相五孔插座</t>
  </si>
  <si>
    <t>1、额定电流10A
2、含开关盒暗埋
3、含插座内部接线</t>
  </si>
  <si>
    <t>防水插座</t>
  </si>
  <si>
    <t>单相三孔插座</t>
  </si>
  <si>
    <t>1、额定电流16A
2、含开关盒暗埋
3、含插座内部接线</t>
  </si>
  <si>
    <t>三相五孔插座</t>
  </si>
  <si>
    <t>1、额定电流25A
2、含开关盒暗埋
3、含插座内部接线</t>
  </si>
  <si>
    <t>防爆插座</t>
  </si>
  <si>
    <t>电气配线</t>
  </si>
  <si>
    <t>管内穿线，ZRBV2.5mm2</t>
  </si>
  <si>
    <t>东强/远东/上上等</t>
  </si>
  <si>
    <t>管内穿线，ZRBV4mm2</t>
  </si>
  <si>
    <t>电力电缆</t>
  </si>
  <si>
    <t>ZRYJV4*2.5</t>
  </si>
  <si>
    <t>ZRYJV5*4</t>
  </si>
  <si>
    <t>ZRYJV5*6</t>
  </si>
  <si>
    <t>ZRYJV5*10</t>
  </si>
  <si>
    <t>ZRYJV5*16</t>
  </si>
  <si>
    <t>ZRYJV4*95+1*50</t>
  </si>
  <si>
    <t>控制线</t>
  </si>
  <si>
    <t>KVV6*1.0</t>
  </si>
  <si>
    <t>电气配管</t>
  </si>
  <si>
    <t>SC32 暗敷、壁厚大于2.0mm</t>
  </si>
  <si>
    <t>SC40 暗敷、壁厚大于2.0mm</t>
  </si>
  <si>
    <t>SC50 暗敷、壁厚大于2.5mm</t>
  </si>
  <si>
    <t>KBG20 暗敷、壁厚大于1.0mm</t>
  </si>
  <si>
    <t>KBG25 暗敷、壁厚大于1.0mm</t>
  </si>
  <si>
    <t>镀锌槽式电缆桥架</t>
  </si>
  <si>
    <t>200*100mm（厚1.5mm）、含盖</t>
  </si>
  <si>
    <t>300*100mm（厚1.5mm）、含盖</t>
  </si>
  <si>
    <t>LEB等电位接线箱</t>
  </si>
  <si>
    <t>250x350*150(含接线排等附件）</t>
  </si>
  <si>
    <t>管内穿线，BVR25mm2</t>
  </si>
  <si>
    <t>SC25 暗敷、壁厚大于1.5mm</t>
  </si>
  <si>
    <t>门禁系统软件</t>
  </si>
  <si>
    <t>门禁系统专用软件</t>
  </si>
  <si>
    <t>中控/科松/霍尼韦尔等</t>
  </si>
  <si>
    <t>双门网络控制器</t>
  </si>
  <si>
    <t>※采用高速32位400MHZ CPU,配合32M Bits RAM、256M Bits Flash
※可以控制两门单/双向
※支持最多30,000个持卡人,3,000枚指纹,100,000条脱机事件记录</t>
  </si>
  <si>
    <t>单/双门磁力锁</t>
  </si>
  <si>
    <t>DC12V/24V输入，工作电流1000mA/500mA，抗拉力280kg级</t>
  </si>
  <si>
    <t>把</t>
  </si>
  <si>
    <t>磁力锁支架</t>
  </si>
  <si>
    <t>可选配L型、U型、Z型支架</t>
  </si>
  <si>
    <t>出门按钮</t>
  </si>
  <si>
    <t>继电器开关量输出, 免接触感应出门</t>
  </si>
  <si>
    <t>发卡器</t>
  </si>
  <si>
    <t>※类型：非接触式读卡
※工作频率：125（Khz）
※读卡时间：1（s）</t>
  </si>
  <si>
    <t>门禁电源</t>
  </si>
  <si>
    <t>※设NC/NO输出，可直接控制电锁
※设开锁时间在0-10秒</t>
  </si>
  <si>
    <t>卡片</t>
  </si>
  <si>
    <t>IC</t>
  </si>
  <si>
    <t>超五类非屏蔽电缆</t>
  </si>
  <si>
    <t>四对八芯双绞线</t>
  </si>
  <si>
    <t>米</t>
  </si>
  <si>
    <t>KBG/JDG20 暗敷、壁厚大于1.0mm</t>
  </si>
  <si>
    <t>交换机</t>
  </si>
  <si>
    <t>8口百兆交换机</t>
  </si>
  <si>
    <t>枪机彩色摄像头</t>
  </si>
  <si>
    <t>网络通讯、红外探测30~50M（3.6mm镜头）、防水、防雷、带POE功能，接入大楼原有监控系统。
传感器类型1/2.8英寸CMOS；像素200万；最大分辨率1920×1080；最低照度0.002Lux（彩色模式）；0.002Lux（黑白模式）；0Lux（补光灯开启）；最大补光距离30m（暖光）；镜头类型定焦；镜头焦距3.6mm；通用行为分析绊线入侵；区域入侵；视频压缩标准H.265；H.264；H.264H；H.264B；MJPEG；智能编码H.264：支持H.265：支持；宽动态120dB；报警事件网络断开；IP冲突；非法访问；动态检测；视频遮挡；绊线入侵；区域入侵；电压检测；安全异常；接入标准ONVIF（Profile S/Profile T）；GB/T28181；乐橙；CGI；供电方式DC12V/POE；防护等级IP67</t>
  </si>
  <si>
    <t>海康微视/大华/华为等</t>
  </si>
  <si>
    <t>安装辅材</t>
  </si>
  <si>
    <t>含支架及其它施工辅材</t>
  </si>
  <si>
    <t>显示器</t>
  </si>
  <si>
    <t>彩色27英寸、1920×1080、广视角</t>
  </si>
  <si>
    <t>硬盘</t>
  </si>
  <si>
    <t>6tb</t>
  </si>
  <si>
    <t>硬盘录像机</t>
  </si>
  <si>
    <t>网络视频录像机，24小时监控，2盘位8路，带POE供电</t>
  </si>
  <si>
    <t>监控软件</t>
  </si>
  <si>
    <t>网络模块</t>
  </si>
  <si>
    <t>RJ45直通模块</t>
  </si>
  <si>
    <t>电话模块</t>
  </si>
  <si>
    <t>RJ11模块</t>
  </si>
  <si>
    <t>双口、单口面板</t>
  </si>
  <si>
    <t>电话、网络插座面板</t>
  </si>
  <si>
    <t>86暗盒（双口）</t>
  </si>
  <si>
    <t>86型金属底盒</t>
  </si>
  <si>
    <t>电话水晶对</t>
  </si>
  <si>
    <t>盒</t>
  </si>
  <si>
    <t>网络水晶对</t>
  </si>
  <si>
    <t>网管型、48口千兆交换机、机架式</t>
  </si>
  <si>
    <t>配线架</t>
  </si>
  <si>
    <t>48口超五类网络配线架</t>
  </si>
  <si>
    <t>电话交换机</t>
  </si>
  <si>
    <t>8外线48分机</t>
  </si>
  <si>
    <t>电话配线架</t>
  </si>
  <si>
    <t>100对电话配线架</t>
  </si>
  <si>
    <t>理线器</t>
  </si>
  <si>
    <t>25格</t>
  </si>
  <si>
    <t>条</t>
  </si>
  <si>
    <t>网络机柜</t>
  </si>
  <si>
    <t>600*600*1000，玻璃门</t>
  </si>
  <si>
    <t>病理科普通区建筑与装饰系统</t>
  </si>
  <si>
    <t>拆除墙面</t>
  </si>
  <si>
    <t>墙面乳胶漆、腻子等粉刷层</t>
  </si>
  <si>
    <t>拆除轻质隔墙</t>
  </si>
  <si>
    <t>石膏板隔墙、垃圾袋</t>
  </si>
  <si>
    <t>空心砖墙拆除，人工切除墙面及打凿、垃圾袋</t>
  </si>
  <si>
    <t>拆除顶面</t>
  </si>
  <si>
    <t>石膏板吊顶拆除（含龙骨）</t>
  </si>
  <si>
    <t>拆除单扇门</t>
  </si>
  <si>
    <t>单扇门木门框.扇</t>
  </si>
  <si>
    <t>樘</t>
  </si>
  <si>
    <t>拆除双扇门</t>
  </si>
  <si>
    <t>双扇门木门框.扇</t>
  </si>
  <si>
    <t>修补门洞</t>
  </si>
  <si>
    <t>开凿洞口</t>
  </si>
  <si>
    <t>家具拆除</t>
  </si>
  <si>
    <t>拆除地面</t>
  </si>
  <si>
    <t>pvc地板</t>
  </si>
  <si>
    <t>地砖块料面层、打凿、垃圾袋</t>
  </si>
  <si>
    <t>零星修补</t>
  </si>
  <si>
    <t>工日</t>
  </si>
  <si>
    <t>垃圾搬运人工</t>
  </si>
  <si>
    <t>m3</t>
  </si>
  <si>
    <t>垃圾运输</t>
  </si>
  <si>
    <t>微生物专用保温洁净钢板墙</t>
  </si>
  <si>
    <t>50mm手工微生物专用保温洁净钢板，整体板厚为50mm，体积密度≥100kg/m³，制作、运输、安装</t>
  </si>
  <si>
    <t>林森/协多利/言信等</t>
  </si>
  <si>
    <t>微生物专用保温洁净钢板安装用铝材</t>
  </si>
  <si>
    <t>50系列\喷塑50槽铝\喷塑50内圆、50外圆\内圆底座塑料条\4*13抽芯铆钉、#4-40自攻螺丝固定
制作、运输、安装</t>
  </si>
  <si>
    <t>砖砌墙</t>
  </si>
  <si>
    <t>200mm加气砖</t>
  </si>
  <si>
    <t>250mm实芯砖</t>
  </si>
  <si>
    <t>单面挂网抹灰</t>
  </si>
  <si>
    <t>墙面乳胶漆</t>
  </si>
  <si>
    <t>腻子底涂+乳胶漆两遍;基层清理;刮腻子;刷、喷涂料;</t>
  </si>
  <si>
    <t>墙面防水处理</t>
  </si>
  <si>
    <t>防水涂料2遍、厚度达1-2MM，不含特殊基层处理</t>
  </si>
  <si>
    <t>墙砖</t>
  </si>
  <si>
    <t>300×600mm  基层清理;砂浆制作、运输;底层抹灰;结合层铺贴;面层铺贴;嵌缝;</t>
  </si>
  <si>
    <t>玻璃隔断</t>
  </si>
  <si>
    <t xml:space="preserve"> 12mm厚钢化玻璃，运输、安装;钢化玻璃制作、运输、安装;嵌缝、塞口;</t>
  </si>
  <si>
    <t>防盗围栏</t>
  </si>
  <si>
    <t>微生物专用保温洁净钢板吊顶</t>
  </si>
  <si>
    <t>手工微生物专用保温洁净钢板安装用铝材</t>
  </si>
  <si>
    <t>50系列中字铝吊梁筋\T型喷塑龙骨\角铝</t>
  </si>
  <si>
    <t>铝板吊顶</t>
  </si>
  <si>
    <t>铝合金吊顶铝板600*600×1.0mm,吊顶形式:不上人</t>
  </si>
  <si>
    <t>建龙/欧立格/林德纳等</t>
  </si>
  <si>
    <t>铝合金吊顶铝板300*1200×1.0mm,吊顶形式:不上人</t>
  </si>
  <si>
    <t>铝合金吊顶铝板600*1200×1.0mm,吊顶形式:不上人</t>
  </si>
  <si>
    <t>铝板吊顶龙骨</t>
  </si>
  <si>
    <t>50#，不上人轻钢龙骨 Φ8吊筋，承载龙骨间900-1200mm;\轻钢龙骨\三角龙骨\边龙骨</t>
  </si>
  <si>
    <t>裸顶：喷黑漆</t>
  </si>
  <si>
    <t>涂黑+基层处理</t>
  </si>
  <si>
    <t>瓷砖地面成品保护</t>
  </si>
  <si>
    <t>原PVC地面基层清理</t>
  </si>
  <si>
    <t>地面防水</t>
  </si>
  <si>
    <t>JS复合防水涂料,二遍1.2mm厚</t>
  </si>
  <si>
    <t>卫生间地面垫层</t>
  </si>
  <si>
    <t>地面做垫层（厚度≦300mm）</t>
  </si>
  <si>
    <t>橡胶地板</t>
  </si>
  <si>
    <t xml:space="preserve">橡胶地板 诺拉/盟多/中国建材等PLAN*ECO 包含施工，2.0mm厚卷材  ，2mm自流平找平及辅材                            </t>
  </si>
  <si>
    <t>诺拉/盟多/中国建材等</t>
  </si>
  <si>
    <t>玻化砖</t>
  </si>
  <si>
    <t>30厚1:3干硬性水泥砂浆;300*300地砖，白水泥擦缝;</t>
  </si>
  <si>
    <t>踢脚线</t>
  </si>
  <si>
    <t>70mm高铝合金成品踢脚线</t>
  </si>
  <si>
    <t>成品保温钢板门</t>
  </si>
  <si>
    <t>规格：1000*2400mm单开门,门框厚度1.2mm 门板厚度0.8mm,含门安装固定支架及门框包边处理，门锁、合页、门吸、升降扫地条</t>
  </si>
  <si>
    <t>规格：1200*2100mm子母门,门框厚度1.2mm 门板厚度0.8mm,含门安装固定支架及门框包边处理，门锁、合页、门吸、升降扫地条</t>
  </si>
  <si>
    <t>规格：1500*2400mm双开门,门框厚度1.2mm 门板厚度0.8mm,含门安装固定支架及门框包边处理，门锁、合页、门吸、升降扫地条</t>
  </si>
  <si>
    <t>防盗防火门</t>
  </si>
  <si>
    <t>规格：1000*2400，双人双锁</t>
  </si>
  <si>
    <t xml:space="preserve">成品实木复合门 </t>
  </si>
  <si>
    <t>规格：900*2400 单开门，工艺免漆（含门套、门锁、合页、门吸）</t>
  </si>
  <si>
    <t>钢化玻璃单开门</t>
  </si>
  <si>
    <t>800*2100mm12厚钢化玻璃、地弹簧、门夹、不锈钢拉手</t>
  </si>
  <si>
    <t>成品中空玻璃观察窗</t>
  </si>
  <si>
    <t>5+39+5mm玻璃</t>
  </si>
  <si>
    <t>卷轴窗帘</t>
  </si>
  <si>
    <t>园轴加厚铝合金 下杆PVC、国标涤纶化纤面料</t>
  </si>
  <si>
    <t>暗制窗帘盒</t>
  </si>
  <si>
    <t>3*4木方做主框架，细木工板基层，9.5厚石膏板贴面，打水平线，挂线，膨胀螺丝固定拉杆吊巾，使木枋格水平。白色乳胶漆</t>
  </si>
  <si>
    <t>卫生间隔断</t>
  </si>
  <si>
    <t>三聚氢氨防潮板、pvc条、卫生间隔断尼龙配件，规格1200mm*900mm；工厂制作成品，现场安装</t>
  </si>
  <si>
    <t>间</t>
  </si>
  <si>
    <t>防水镜</t>
  </si>
  <si>
    <t>防水防雾镜</t>
  </si>
  <si>
    <t>小便斗挡板</t>
  </si>
  <si>
    <t>手纸盒</t>
  </si>
  <si>
    <t>不锈钢手纸盒</t>
  </si>
  <si>
    <t>石材台面及洗手盆</t>
  </si>
  <si>
    <t>国产人造石台面（台面宽度不超过600mm，裙边宽度不超过300mm，挡水条宽度不超过60mm）；卫生间防潮板柜体</t>
  </si>
  <si>
    <t>烘手器</t>
  </si>
  <si>
    <t>标识系统</t>
  </si>
  <si>
    <t>门牌制作安装</t>
  </si>
  <si>
    <t>病理科管道设备</t>
  </si>
  <si>
    <t>PPR给水管</t>
  </si>
  <si>
    <t>DN20</t>
  </si>
  <si>
    <t>沈阳金德/联塑/伟星等</t>
  </si>
  <si>
    <t>DN25</t>
  </si>
  <si>
    <t>螺纹截止阀</t>
  </si>
  <si>
    <t>DN20,型号：J11T-16</t>
  </si>
  <si>
    <t>PPR活接球阀</t>
  </si>
  <si>
    <t>DN20，型号：Q11F-16</t>
  </si>
  <si>
    <t>DN25，型号：Q11F-16</t>
  </si>
  <si>
    <t>DN32，型号：Q11F-16</t>
  </si>
  <si>
    <t>止回阀</t>
  </si>
  <si>
    <t>DN20 PN10 法兰式</t>
  </si>
  <si>
    <t>DN40 PN10 法兰式</t>
  </si>
  <si>
    <t>PPR焊接闸阀</t>
  </si>
  <si>
    <t>DN40,型号：Z41T-16</t>
  </si>
  <si>
    <t>U-PVC排水管</t>
  </si>
  <si>
    <t>不含管件，φ50*2</t>
  </si>
  <si>
    <t>不含管件，φ75*2.3</t>
  </si>
  <si>
    <t>不含管件，φ110*3.2</t>
  </si>
  <si>
    <t>不锈钢地漏</t>
  </si>
  <si>
    <t>DN75</t>
  </si>
  <si>
    <t>不锈钢清扫口</t>
  </si>
  <si>
    <t>DN100</t>
  </si>
  <si>
    <t>管件</t>
  </si>
  <si>
    <t>三通、弯头、法兰、套管等</t>
  </si>
  <si>
    <t>管道安装吊架</t>
  </si>
  <si>
    <t>kg</t>
  </si>
  <si>
    <t>管道冲洗</t>
  </si>
  <si>
    <t>管道打孔</t>
  </si>
  <si>
    <t>小于110mm（直径）</t>
  </si>
  <si>
    <t>淋浴花洒</t>
  </si>
  <si>
    <t>含龙头，成品安装</t>
  </si>
  <si>
    <t>电热水器</t>
  </si>
  <si>
    <t>40L 功率3000W</t>
  </si>
  <si>
    <t>美的/海尔/史密斯等</t>
  </si>
  <si>
    <t>小厨宝</t>
  </si>
  <si>
    <t>1.设备容量：5L；
2.加热功率：1500w；
3.电压/频率：220V/50Hz；
4.温度范围：30-65℃</t>
  </si>
  <si>
    <t>蹲便器</t>
  </si>
  <si>
    <t>陶瓷蹲便成品，不锈钢三角阀及冲水管；成品安装</t>
  </si>
  <si>
    <t>小便斗</t>
  </si>
  <si>
    <t>陶瓷小便斗成品，自动感应冲水系统；成品安装</t>
  </si>
  <si>
    <t>洗手盆</t>
  </si>
  <si>
    <t>成品洗手盆、水龙头；成品安装</t>
  </si>
  <si>
    <t>拖布池</t>
  </si>
  <si>
    <t>检验科普通区实验室家具系统</t>
  </si>
  <si>
    <t>试剂仓库、库房</t>
  </si>
  <si>
    <t>货架</t>
  </si>
  <si>
    <t xml:space="preserve">
1.规格：（长×宽×高，mm）1500*500*2000；
2.材质：基材采用优质冷轧钢板，经处理后，表面静电喷塑处理。立柱、横梁厚≥2.5mm，搁板厚≥1.0mm；
3.层板：四层，上下高度可调； 
4.层板承重：150kg/每层以上。
</t>
  </si>
  <si>
    <t>采血室、急诊生化、标本处理间</t>
  </si>
  <si>
    <t>不锈钢排气罩</t>
  </si>
  <si>
    <t>1500*600mm，1.0mm厚SUS316不锈钢</t>
  </si>
  <si>
    <t>临检/生化/免疫大厅</t>
  </si>
  <si>
    <t>仪器台</t>
  </si>
  <si>
    <t>1.规格：1200*850 全钢结构≥20mm厚陶瓷台面
2.其他参数同清单序号1实验台参数</t>
  </si>
  <si>
    <t>单口纯水龙头</t>
  </si>
  <si>
    <t>1.材质：实验室专用白色铜制加厚型一体成型鹅颈单联纯水水嘴，耐腐蚀、耐热，陶瓷阀芯。
2.开关按钮：高密度PP开关旋钮，人体工学设计，手感舒适鹅颈管可360°旋转。
3.使用寿命：开关50万次以上，设单联鹅颈水龙头。</t>
  </si>
  <si>
    <t>滴水架</t>
  </si>
  <si>
    <t>1.尺寸规格：（L*W*H）550*700mm*120mm
2.材质：采用高密度PP材质。
3.滴水棒：PP材质，并可随意调整上下左右位置，可调间距最小为10mm。
4.可拆卸式滴水棒，具有锁扣功能，方便使用</t>
  </si>
  <si>
    <t>台式洗眼器</t>
  </si>
  <si>
    <t>1.材质：伸缩结构,缓冲水压，全铜烤漆
2.出水口：防尘胶盖
3.功能：手按制动式按钮
4.软管材质：不锈钢软管，坚固耐用，密封性能优良
5.喷头：喷头部分符合DIN EN246标准；可抽取式；耐酸、耐碱及耐锈蚀。</t>
  </si>
  <si>
    <t>1800*2365*920
1.通风柜内部需采用内补风结构设计，柜体开口面设置三个补风送风口，补风风量总和与排风风量比例必需控制在恒定70%比例。
2.通风柜需采用隐藏式风道设计，整体风道设计不影响柜体美观，结构稳固，耐用；风道需采用灵活的模块化设计，安装、检修、维护方便。
3.室外新鲜空气通过通风柜内置补风风道直接送入通风柜，必需确保通风柜内气流流型平稳，不能出现乱流紊流现象，同时能顺利将通风柜内有毒有害气体彻底排出室内。
4.在保障通风柜绝对安全的情况下，在现有技术可行的情况下，建议内补风型通风柜排风量设置为传统通风柜排风量的60%为最佳值。
5.内补风型通风柜所采用的补风设计，必需保证玻璃视窗前后各设置一路补风出风口，减小玻璃视窗前后温度差值，此设计方式可保证冬季室外气温过低时，视窗移门上不结霜、结雾。
6.内补风型通风柜，底部补风必需能形成稳定气流，在可视化烟雾测试中，能形成良好的导流效果，可以将烟雾通过导流孔板完全排出，不允许产生乱流现象。
7.通过控制面板关闭排风柜之后，排风柜照明需要延迟1分钟后自动熄灭，让实验人员在有足够照明的情况下安全离开实验室。</t>
  </si>
  <si>
    <t>女更衣、男更衣、资料室</t>
  </si>
  <si>
    <t>鞋套机</t>
  </si>
  <si>
    <t>无菌室、准备间、培养间</t>
  </si>
  <si>
    <t>实验台（无底柜）</t>
  </si>
  <si>
    <t>活动柜</t>
  </si>
  <si>
    <t>单门单抽柜体，1.0mm 厚冷轧钢板，3 寸进口品牌
医疗轮，美式滑道，盖门门轴合页，盖门样式</t>
  </si>
  <si>
    <t>器皿柜</t>
  </si>
  <si>
    <t>900*450*1800钢结构  采用1.0mm厚的国标冷轧钢板构造（烤漆完厚度达1.2MM左右 ），门面玻璃视窗：采用5mm厚浮法白色透明玻璃</t>
  </si>
  <si>
    <t>试剂柜</t>
  </si>
  <si>
    <t>1.规格：（长×宽×高）900×450×1800mm；
2.产品结构：每个柜体均应为完整独立的落地型全钢制柜体设计。
3.柜体：采用≥1.0mm厚优质冷轧钢板，所有工件经模具冲压折弯焊接而成，焊接部分打磨、抛光处理平滑过渡，焊点无毛刺及假焊，构造表面经酸洗、磷化、粉未静电喷涂，（烤房）180度高温固化，具有耐酸碱、防潮、防锈，使用寿命长等优点。每个柜体单元应配备4个镀锌钢螺杆调整脚，以支撑柜体及调节水平，柜体底部离地板距离应不少于10mm以隔离地面潮气。
4.柜门：柜门厚度不小于20mm，双开门设计，夹层内具消音材料；门板采用优质冷轧钢板≥1.0mm厚冲压而成，所有工件经模具冲压折弯焊接而成，焊接部分打磨、抛光处理平滑过渡，焊点无毛刺及假焊，构造表面经酸洗、磷化、粉未静电喷涂，（烤房）180度高温固化，具有耐酸碱、防潮、防锈，使用寿命长等优点，上下对开门，上柜门镶嵌220*640*4mm清玻璃，通透式的设计，美观大方。配置橡胶缓冲垫，以避免与柜体钢板碰撞；部分柜门内嵌4mm钢化玻璃，带锁。带PVC玻璃框。
5.活动层板：采用≥1.0mm厚优质冷轧钢板冲压而成并焊U型加强板，表面经酸洗、磷化、静电粉未喷涂处理，（烤房）180度高温固化，具有耐酸碱、防潮等功能；可根据实际需要调整层板之前的高度。
6.合页：采用厚1.8mm及以上的编号304不锈钢板成型五节式合叶不锈钢合页，柜门与柜体垂直开启角度180°，门承重负荷不低于90kg（不低于100000次），开启和关闭时柜门吻合较好，柜门的位置应保持固定，无噪音，防酸碱，耐腐蚀，由不锈钢螺丝固定，除有特别说明者外，每片门板至少配置两只不锈钢五节合页。
7.拉手：采用PVC暗拉手或C型拉手，外形美观，设计人性化；模具成型，表面经环氧树脂高压静电粉沫喷涂处理，耐腐蚀。
8.地脚：采用不锈钢与尼龙组合一体的地脚，具有抗酸碱，耐腐蚀，防滑减震，高低可调等功能，可调高度30mm—50mm，带防尘套。
9.螺丝：采用尼龙及不锈钢螺丝，牢固优质，且美观耐用。</t>
  </si>
  <si>
    <t>不锈钢圆凳面</t>
  </si>
  <si>
    <t>超净工作台</t>
  </si>
  <si>
    <t>HCB-1300V  双人垂直流
外径:1430*750*1670 内径:1300*690*520</t>
  </si>
  <si>
    <t>海尔/苏净安泰/ESCO</t>
  </si>
  <si>
    <t>操作室（p2）</t>
  </si>
  <si>
    <t xml:space="preserve">生物安全柜 </t>
  </si>
  <si>
    <t>HR40-IIA2  30%外排，70%内循环 外形尺寸：1360*780*2400  工作区尺寸： 1167*610*680</t>
  </si>
  <si>
    <t>HIV初筛、清洁区、P2</t>
  </si>
  <si>
    <t>检验科办公家具设备</t>
  </si>
  <si>
    <t>休息间、值班室、休息室、急诊生化</t>
  </si>
  <si>
    <t>床</t>
  </si>
  <si>
    <t>单人</t>
  </si>
  <si>
    <t>W1200*D600*H1100
颜色：台面、屏风颜色待定；
材质：屏风，台面以下为三胺板饰面 ； 
其他配置：固定柜+木板支撑脚。</t>
  </si>
  <si>
    <t>办公室1、办公室2</t>
  </si>
  <si>
    <t xml:space="preserve">
颜色：台面、屏风颜色待定；
材质：屏风，台面以下为三胺板饰面 ； 
其他配置：固定柜+木板支撑脚。</t>
  </si>
  <si>
    <t>沙发组</t>
  </si>
  <si>
    <t>三人位 国标国产西皮饰面，40密度高弹力海绵，实
木木架，锰钢蛇簧加平衡线处理，永不变
形，不锈钢脚架。</t>
  </si>
  <si>
    <t>会议室</t>
  </si>
  <si>
    <t>W4500*D1200*H750，① 台面：细丝橡木
② 桌脚：电镀不锈钢马蹄形脚架
③ 走线：白色金属翻盖毛刷*2+蛇形管</t>
  </si>
  <si>
    <t>检验科智能采血分拣系统设备</t>
  </si>
  <si>
    <t>Q-01智能排队叫号系统</t>
  </si>
  <si>
    <t>含Q-01排队叫号系统软件、主控服务器、自助取号机、55寸大屏幕液晶电视、音频功放系统、显示屏等</t>
  </si>
  <si>
    <t>雷镈/赛诺迈德/御美津</t>
  </si>
  <si>
    <t>H-01智能采血流水线</t>
  </si>
  <si>
    <t xml:space="preserve">自动传输采血装置（含订制规格主柜、边柜、隐私隔板、玻璃隔断、传输轨道、台式标签打印机）及控制电脑（含显示器、支架、键鼠）
</t>
  </si>
  <si>
    <t>工位</t>
  </si>
  <si>
    <t>备管机系列</t>
  </si>
  <si>
    <t>P-520 智能真空采血管备管机</t>
  </si>
  <si>
    <t>分拣机</t>
  </si>
  <si>
    <t>S-1400 全自动真空采血管分拣核收系统</t>
  </si>
  <si>
    <t>外挂轨道</t>
  </si>
  <si>
    <t>雷镈/赛诺迈德/御美津等</t>
  </si>
  <si>
    <t>检验科自控系统设备</t>
  </si>
  <si>
    <t>P2实验室控制系统</t>
  </si>
  <si>
    <t xml:space="preserve">柜体采用国标冷轧钢板折弯而成,外经环氧树脂静电防腐喷涂处理，内设专用走线槽,设有各种信号端子。控制机柜内配置散热装置及进气过滤网，保证机柜内良好通风。控制机柜内配置空调系统各功能段配电回路高低压电气元器件。详细功率见相关图纸。（电气元器件品牌施耐德/ABB/西门子等）                                </t>
  </si>
  <si>
    <t>SCIS/西门子/江森自控等/西门子/江森自控</t>
  </si>
  <si>
    <t>空调系统智能控制系统</t>
  </si>
  <si>
    <t>实现空调系统控制基础模块，设备一键变频启停及温湿度自动控制。控制系统配置高性能处理器，预留功能扩展模块接口及物联网接口，便于系统接入远程运维平台实现远程监控。</t>
  </si>
  <si>
    <t>用户管理模块</t>
  </si>
  <si>
    <t>自动压差控制模块</t>
  </si>
  <si>
    <t>定时灭菌控制模块</t>
  </si>
  <si>
    <t>单实验室紫外线灯预约定时消毒控制模块</t>
  </si>
  <si>
    <t>风冷直膨机组Modbus数据通讯系统</t>
  </si>
  <si>
    <t>采集直膨机组运转参数及远程参数设定，包含通讯端口</t>
  </si>
  <si>
    <t>系统编程调试</t>
  </si>
  <si>
    <t>各子系统编程调试</t>
  </si>
  <si>
    <t>无菌实验室控制系统</t>
  </si>
  <si>
    <t>理化变风量控制系统</t>
  </si>
  <si>
    <t>实现空调系统控制基础模块，设备一键变频启停及自动变风量控制。控制系统配置高性能处理器，预留功能扩展模块接口及物联网接口，便于系统接入远程运维平台实现远程监控。</t>
  </si>
  <si>
    <t>控制系统软件</t>
  </si>
  <si>
    <t>末端仪表设备</t>
  </si>
  <si>
    <t>室内压差传感器</t>
  </si>
  <si>
    <t>西特</t>
  </si>
  <si>
    <t>5.5Kw</t>
  </si>
  <si>
    <t>镀锌桥架</t>
  </si>
  <si>
    <t>100*50 含盖</t>
  </si>
  <si>
    <t>200*100 含盖</t>
  </si>
  <si>
    <t>热镀锌桥架</t>
  </si>
  <si>
    <t>JDG20</t>
  </si>
  <si>
    <t>JDG25</t>
  </si>
  <si>
    <t>控制线缆</t>
  </si>
  <si>
    <t>超五类屏蔽线</t>
  </si>
  <si>
    <t>RVV2*0.75</t>
  </si>
  <si>
    <t>RVVP3*0.75</t>
  </si>
  <si>
    <t>RVVP4*0.75</t>
  </si>
  <si>
    <t>RVV6*0.75</t>
  </si>
  <si>
    <t>BVV2*2.5</t>
  </si>
  <si>
    <t>YJV4*2.5</t>
  </si>
  <si>
    <t>检验科暖通设备</t>
  </si>
  <si>
    <t>无菌室净化系统</t>
  </si>
  <si>
    <t>直膨组合式空调机组（带回风）</t>
  </si>
  <si>
    <t>送风量：2000m³/h，新风量：200m³/h,制冷量：8kw，制热量：6kw，机外余压 ：600pa
功能段：混合、初中效、表冷、风机</t>
  </si>
  <si>
    <t>麦克维尔/约克/天加/维克等</t>
  </si>
  <si>
    <t xml:space="preserve">高效送风口（500风量） </t>
  </si>
  <si>
    <t>1.机械密封，有隔板过滤器，500风量 箱体尺寸： 385*385*400，过滤器尺寸：320*320*220，进风口：200*200
2.采用无隔板的高效空气过滤器，过滤介质为PTFE，密封为耐酸碱和过氧乙酸的热熔胶或相当的材料，外框材质为表面经过阳极处理的铝型材质。过滤效率≥99.95%，粒径≥0.5um 的微粒采样技术不得超过3 粒/min。
3.额定风量：500m3/h和1000 m3/h。
4.初阻力（Pa）：≤220。</t>
  </si>
  <si>
    <t>KLC/AAF/斯瑞赫等</t>
  </si>
  <si>
    <t xml:space="preserve">高效送风口（1500风量） </t>
  </si>
  <si>
    <t>1.机械密封，有隔板过滤器，1500风量，594*594*400，过滤器尺寸：484*484*220，进风口：250*400
2.采用无隔板的高效空气过滤器，过滤介质为PTFE，密封为耐酸碱和过氧乙酸的热熔胶或相当的材料，外框材质为表面经过阳极处理的铝型材质。过滤效率≥99.95%，粒径≥0.5um 的微粒采样技术不得超过3 粒/min。
3.额定风量：500m3/h和1000 m3/h。
4.初阻力（Pa）：≤220。</t>
  </si>
  <si>
    <t xml:space="preserve">角钢制作，含0.5MM镀锌铁皮、角钢、2cm B1级难燃自熄型保温，胶水、吊筋 </t>
  </si>
  <si>
    <t>静压箱软接</t>
  </si>
  <si>
    <t>帆布软接；制作安装</t>
  </si>
  <si>
    <t>消音静压箱</t>
  </si>
  <si>
    <t>800*800*800mm</t>
  </si>
  <si>
    <t>铝合金喷塑，带防虫网，过滤网可拆卸清洗</t>
  </si>
  <si>
    <t>可调百叶排风口</t>
  </si>
  <si>
    <t>镀锌材质；320*250mm</t>
  </si>
  <si>
    <t>电动风量调节阀（模拟量）</t>
  </si>
  <si>
    <t>镀锌材质；320*320mm</t>
  </si>
  <si>
    <t>橡塑绝热空调铜管保温管</t>
  </si>
  <si>
    <t>空调孔洞/新风孔洞</t>
  </si>
  <si>
    <t>杜邦</t>
  </si>
  <si>
    <t>P2通风系统</t>
  </si>
  <si>
    <t>全新风组合式空调机组</t>
  </si>
  <si>
    <t>直膨式，送风量：3000cmh，制冷量：47kw，制热量：51kw，电加热：24kw，电预热：30kw，加湿量：30kg/h，余 压：600Pa</t>
  </si>
  <si>
    <t>风量：500cmh，机外余压：300Pa</t>
  </si>
  <si>
    <t>风量：1200cmh，机外余压：450Pa</t>
  </si>
  <si>
    <t>风量：1800cmh,机外余压：450Pa
功率：0.75kw</t>
  </si>
  <si>
    <t xml:space="preserve">高效送风口（1000风量） </t>
  </si>
  <si>
    <t>1.机械密封  有隔板过滤器，1000风量 485*485*400 ，过滤器尺寸：420*420*220，进风口：200*320
2.采用无隔板的高效空气过滤器，过滤介质为PTFE，密封为耐酸碱和过氧乙酸的热熔胶或相当的材料，外框材质为表面经过阳极处理的铝型材质。过滤效率≥99.95%，粒径≥0.5um 的微粒采样技术不得超过3 粒/min。
3.额定风量：500m3/h和1000 m3/h。
4.初阻力（Pa）：≤220。</t>
  </si>
  <si>
    <t xml:space="preserve">高效排风口（500风量） </t>
  </si>
  <si>
    <t xml:space="preserve">高效排风口（1000风量） </t>
  </si>
  <si>
    <t>手工镀锌铁皮风管   手工角钢法兰制作 含0.5MM镀锌铁皮、角钢、2cm B1级难燃自熄型保温，胶水、吊筋</t>
  </si>
  <si>
    <t>手工镀锌铁皮风管   手工角钢法兰制作 含0.75MM镀锌铁皮、角钢、2cm B1级难燃自熄型保温，胶水、吊筋</t>
  </si>
  <si>
    <t>静压箱</t>
  </si>
  <si>
    <t>镀锌材质；320*200mm</t>
  </si>
  <si>
    <t>镀锌材质；630*400mm</t>
  </si>
  <si>
    <t>镀锌材质；400*320mm</t>
  </si>
  <si>
    <t>多联机系统</t>
  </si>
  <si>
    <t>规格φ32</t>
  </si>
  <si>
    <t>Φ32*15mm（内径）</t>
  </si>
  <si>
    <t>理化通风</t>
  </si>
  <si>
    <r>
      <rPr>
        <sz val="10"/>
        <rFont val="宋体"/>
        <charset val="134"/>
        <scheme val="minor"/>
      </rPr>
      <t>处理风量：</t>
    </r>
    <r>
      <rPr>
        <sz val="10"/>
        <rFont val="宋体"/>
        <charset val="134"/>
      </rPr>
      <t>6000m³/h
机外余压：800Pa
功率：5.5KW</t>
    </r>
  </si>
  <si>
    <t>活性炭装置</t>
  </si>
  <si>
    <t>处理风量：5000m³/h
阻力：130Pa</t>
  </si>
  <si>
    <t>镀锌材质；φ350mm</t>
  </si>
  <si>
    <t>PP材质φ160mm</t>
  </si>
  <si>
    <t>PP电动风量调节阀</t>
  </si>
  <si>
    <t>鸿远
（西门子执行器）</t>
  </si>
  <si>
    <t>PP材质400*400mm</t>
  </si>
  <si>
    <t>镀锌材质；630*500mm</t>
  </si>
  <si>
    <r>
      <rPr>
        <sz val="10"/>
        <rFont val="Arial"/>
        <charset val="134"/>
      </rPr>
      <t>1.</t>
    </r>
    <r>
      <rPr>
        <sz val="10"/>
        <rFont val="宋体"/>
        <charset val="134"/>
      </rPr>
      <t>规格：∅</t>
    </r>
    <r>
      <rPr>
        <sz val="10"/>
        <rFont val="Arial"/>
        <charset val="134"/>
      </rPr>
      <t>250</t>
    </r>
    <r>
      <rPr>
        <sz val="10"/>
        <rFont val="宋体"/>
        <charset val="134"/>
      </rPr>
      <t>；</t>
    </r>
    <r>
      <rPr>
        <sz val="10"/>
        <rFont val="Arial"/>
        <charset val="134"/>
      </rPr>
      <t>2.</t>
    </r>
    <r>
      <rPr>
        <sz val="10"/>
        <rFont val="宋体"/>
        <charset val="134"/>
      </rPr>
      <t>材质：</t>
    </r>
    <r>
      <rPr>
        <sz val="10"/>
        <rFont val="Arial"/>
        <charset val="134"/>
      </rPr>
      <t>70%PP+30%</t>
    </r>
    <r>
      <rPr>
        <sz val="10"/>
        <rFont val="宋体"/>
        <charset val="134"/>
      </rPr>
      <t>玻璃纤维；</t>
    </r>
    <r>
      <rPr>
        <sz val="10"/>
        <rFont val="Arial"/>
        <charset val="134"/>
      </rPr>
      <t>3.</t>
    </r>
    <r>
      <rPr>
        <sz val="10"/>
        <rFont val="宋体"/>
        <charset val="134"/>
      </rPr>
      <t>精度：</t>
    </r>
    <r>
      <rPr>
        <sz val="10"/>
        <rFont val="Arial"/>
        <charset val="134"/>
      </rPr>
      <t>95%</t>
    </r>
    <r>
      <rPr>
        <sz val="10"/>
        <rFont val="宋体"/>
        <charset val="134"/>
      </rPr>
      <t>；</t>
    </r>
    <r>
      <rPr>
        <sz val="10"/>
        <rFont val="Arial"/>
        <charset val="134"/>
      </rPr>
      <t>4.</t>
    </r>
    <r>
      <rPr>
        <sz val="10"/>
        <rFont val="宋体"/>
        <charset val="134"/>
      </rPr>
      <t>响应速度：</t>
    </r>
    <r>
      <rPr>
        <sz val="10"/>
        <rFont val="Arial"/>
        <charset val="134"/>
      </rPr>
      <t>2.5S</t>
    </r>
    <r>
      <rPr>
        <sz val="10"/>
        <rFont val="宋体"/>
        <charset val="134"/>
      </rPr>
      <t>；</t>
    </r>
    <r>
      <rPr>
        <sz val="10"/>
        <rFont val="Arial"/>
        <charset val="134"/>
      </rPr>
      <t>5.</t>
    </r>
    <r>
      <rPr>
        <sz val="10"/>
        <rFont val="宋体"/>
        <charset val="134"/>
      </rPr>
      <t>叶片形式：多叶；</t>
    </r>
    <r>
      <rPr>
        <sz val="10"/>
        <rFont val="Arial"/>
        <charset val="134"/>
      </rPr>
      <t>6.</t>
    </r>
    <r>
      <rPr>
        <sz val="10"/>
        <rFont val="宋体"/>
        <charset val="134"/>
      </rPr>
      <t>阀体高度：≤</t>
    </r>
    <r>
      <rPr>
        <sz val="10"/>
        <rFont val="Arial"/>
        <charset val="134"/>
      </rPr>
      <t>135mm</t>
    </r>
    <r>
      <rPr>
        <sz val="10"/>
        <rFont val="宋体"/>
        <charset val="134"/>
      </rPr>
      <t>；</t>
    </r>
    <r>
      <rPr>
        <sz val="10"/>
        <rFont val="Arial"/>
        <charset val="134"/>
      </rPr>
      <t>7.</t>
    </r>
    <r>
      <rPr>
        <sz val="10"/>
        <rFont val="宋体"/>
        <charset val="134"/>
      </rPr>
      <t>驱动方式：电动；8</t>
    </r>
    <r>
      <rPr>
        <sz val="10"/>
        <rFont val="Arial"/>
        <charset val="134"/>
      </rPr>
      <t>.</t>
    </r>
    <r>
      <rPr>
        <sz val="10"/>
        <rFont val="宋体"/>
        <charset val="134"/>
      </rPr>
      <t>变风量补风阀</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;9.</t>
    </r>
    <r>
      <rPr>
        <sz val="10"/>
        <rFont val="宋体"/>
        <charset val="134"/>
      </rPr>
      <t>变风量排风阀</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;10.</t>
    </r>
    <r>
      <rPr>
        <sz val="10"/>
        <rFont val="宋体"/>
        <charset val="134"/>
      </rPr>
      <t>自动门控制器</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 xml:space="preserve">;11.LCD </t>
    </r>
    <r>
      <rPr>
        <sz val="10"/>
        <rFont val="宋体"/>
        <charset val="134"/>
      </rPr>
      <t>触控屏</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;12.</t>
    </r>
    <r>
      <rPr>
        <sz val="10"/>
        <rFont val="宋体"/>
        <charset val="134"/>
      </rPr>
      <t>人体红外扫描传感器</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;13.</t>
    </r>
    <r>
      <rPr>
        <sz val="10"/>
        <rFont val="宋体"/>
        <charset val="134"/>
      </rPr>
      <t>紧急开关</t>
    </r>
    <r>
      <rPr>
        <sz val="10"/>
        <rFont val="Arial"/>
        <charset val="134"/>
      </rPr>
      <t>1</t>
    </r>
    <r>
      <rPr>
        <sz val="10"/>
        <rFont val="宋体"/>
        <charset val="134"/>
      </rPr>
      <t>个</t>
    </r>
    <r>
      <rPr>
        <sz val="10"/>
        <rFont val="Arial"/>
        <charset val="134"/>
      </rPr>
      <t>;14.</t>
    </r>
    <r>
      <rPr>
        <sz val="10"/>
        <rFont val="宋体"/>
        <charset val="134"/>
      </rPr>
      <t>台式位移传感器</t>
    </r>
    <r>
      <rPr>
        <sz val="10"/>
        <rFont val="Arial"/>
        <charset val="134"/>
      </rPr>
      <t>1</t>
    </r>
    <r>
      <rPr>
        <sz val="10"/>
        <rFont val="宋体"/>
        <charset val="134"/>
      </rPr>
      <t>个；</t>
    </r>
    <r>
      <rPr>
        <sz val="10"/>
        <rFont val="Arial"/>
        <charset val="134"/>
      </rPr>
      <t>15</t>
    </r>
    <r>
      <rPr>
        <sz val="10"/>
        <color rgb="FFFF0000"/>
        <rFont val="Arial"/>
        <charset val="134"/>
      </rPr>
      <t>.</t>
    </r>
    <r>
      <rPr>
        <sz val="10"/>
        <color rgb="FFFF0000"/>
        <rFont val="宋体"/>
        <charset val="134"/>
      </rPr>
      <t>脚踢开关</t>
    </r>
    <r>
      <rPr>
        <sz val="10"/>
        <rFont val="Arial"/>
        <charset val="134"/>
      </rPr>
      <t>1</t>
    </r>
    <r>
      <rPr>
        <sz val="10"/>
        <rFont val="宋体"/>
        <charset val="134"/>
      </rPr>
      <t>个；</t>
    </r>
    <r>
      <rPr>
        <sz val="10"/>
        <rFont val="Arial"/>
        <charset val="134"/>
      </rPr>
      <t>16.</t>
    </r>
    <r>
      <rPr>
        <sz val="10"/>
        <rFont val="宋体"/>
        <charset val="134"/>
      </rPr>
      <t>红外对射模块</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17.</t>
    </r>
    <r>
      <rPr>
        <sz val="10"/>
        <rFont val="宋体"/>
        <charset val="134"/>
      </rPr>
      <t>自动升降移门电机</t>
    </r>
    <r>
      <rPr>
        <sz val="10"/>
        <rFont val="Arial"/>
        <charset val="134"/>
      </rPr>
      <t>1</t>
    </r>
    <r>
      <rPr>
        <sz val="10"/>
        <rFont val="宋体"/>
        <charset val="134"/>
      </rPr>
      <t>个</t>
    </r>
  </si>
  <si>
    <t>通风换气系统</t>
  </si>
  <si>
    <t>全热交换器</t>
  </si>
  <si>
    <t>XHBQ-10
送风量：1000cmh
回收率：74%
噪 声：48dBA
功 率：0.75kw
余 压：170Pa</t>
  </si>
  <si>
    <t>排气扇</t>
  </si>
  <si>
    <t>风量200cmh，机外余压150Pa</t>
  </si>
  <si>
    <t xml:space="preserve">pp圆管 ￠160 管壁4mm厚     </t>
  </si>
  <si>
    <t>散流器</t>
  </si>
  <si>
    <t>检验科超纯水设备</t>
  </si>
  <si>
    <t>HITECH-UPW-R2EB-500L超纯水设备</t>
  </si>
  <si>
    <r>
      <rPr>
        <sz val="10"/>
        <rFont val="宋体"/>
        <charset val="134"/>
      </rPr>
      <t>1、系统产水量：500L/h                  
2、出水水质：</t>
    </r>
    <r>
      <rPr>
        <sz val="10"/>
        <rFont val="Symbol"/>
        <charset val="2"/>
      </rPr>
      <t></t>
    </r>
    <r>
      <rPr>
        <sz val="10"/>
        <rFont val="宋体"/>
        <charset val="134"/>
      </rPr>
      <t>电阻率：18.2MΩ·cm（电导率&lt;0.055us/cm）                      
3、运行方式：采用PLC控制方式+西门子液晶触摸屏                                
4、供电电缆：三相380VAC，电源频率：50Hz    
5、主要组成部分：原水箱、原水增压泵、多介质过滤器、软化器、一级高压泵、RO膜、二级高压泵、中间水箱、EDI增压泵、EDI模块、氮封水箱、微孔过滤器等。                 
6、产品功能特色：本系统采用PLC控制方式，在控制面板上设有手动及自动切换开关，多介质过滤器、活性炭过滤器、软化器配备自动多路阀控制，实现过滤器的自动反洗及再生运行，反渗透膜采用美国陶氏膜品牌，EDI模块采用MICRONIX品牌，整套设备主管路、阀门材质采用UPVC材质，保证了设备的产水质量。</t>
    </r>
  </si>
  <si>
    <t>和泰/泽拉布/领德等</t>
  </si>
  <si>
    <t>316L不锈钢管</t>
  </si>
  <si>
    <t>ø25×1.5</t>
  </si>
  <si>
    <t>康赛特/远安/四方等</t>
  </si>
  <si>
    <t>316L不锈钢弯头</t>
  </si>
  <si>
    <t>316锈钢U型三通</t>
  </si>
  <si>
    <t>316L不锈钢隔膜阀</t>
  </si>
  <si>
    <t>DN15</t>
  </si>
  <si>
    <t>316L不锈钢内丝</t>
  </si>
  <si>
    <t>DN15~1/2"</t>
  </si>
  <si>
    <t xml:space="preserve">316L不锈钢卡盘    </t>
  </si>
  <si>
    <t>316L不锈钢卡套</t>
  </si>
  <si>
    <t>1-1.5”</t>
  </si>
  <si>
    <t>EPDM  垫片</t>
  </si>
  <si>
    <t>316L不锈钢三通</t>
  </si>
  <si>
    <t xml:space="preserve">316L不锈钢取样阀  </t>
  </si>
  <si>
    <t>316L不锈钢外丝</t>
  </si>
  <si>
    <t>ø25×3/4"</t>
  </si>
  <si>
    <t>检验科电气设备</t>
  </si>
  <si>
    <t>强电</t>
  </si>
  <si>
    <t>开关箱</t>
  </si>
  <si>
    <t>ACM 08 FNB ENU、含空开及漏保</t>
  </si>
  <si>
    <t>1、160A内非标配电箱/柜
2、含空开及漏保
3、含塑壳断路器
4、挂墙或落地安装</t>
  </si>
  <si>
    <t>LED嵌入式筒灯</t>
  </si>
  <si>
    <t>15.5W、φ188*77、5700k</t>
  </si>
  <si>
    <t>LED柔性灯带</t>
  </si>
  <si>
    <t>1、12W/m，6500k，有套管
2、含灯带安装、接线</t>
  </si>
  <si>
    <t>LED柔性灯带恒压源</t>
  </si>
  <si>
    <t>60W</t>
  </si>
  <si>
    <t>LED硬灯条</t>
  </si>
  <si>
    <t>1、3.5W，0.3m，4000k
2、含灯具安装、接线</t>
  </si>
  <si>
    <t>1、11.5W，1m，4000k
2、含灯具安装、接线</t>
  </si>
  <si>
    <t>LED硬灯条驱动电源</t>
  </si>
  <si>
    <t>三相五孔防水插座</t>
  </si>
  <si>
    <t>三相五孔地插座</t>
  </si>
  <si>
    <t>铜质地插</t>
  </si>
  <si>
    <t>桌面塔式插座</t>
  </si>
  <si>
    <t>管内穿线，ZRBV4.0mm2</t>
  </si>
  <si>
    <t>ZRYJV4*25+1*16</t>
  </si>
  <si>
    <t>ZRYJV4*70+1*35</t>
  </si>
  <si>
    <t>ZRYJV4*50+1*25</t>
  </si>
  <si>
    <t>ZRYJV4*185+1*95</t>
  </si>
  <si>
    <t>KVV*1.0</t>
  </si>
  <si>
    <t>远东/江南/宁扬等</t>
  </si>
  <si>
    <t>SC65 暗敷、壁厚大于2.5mm</t>
  </si>
  <si>
    <t>SC80 暗敷、壁厚大于2.5mm</t>
  </si>
  <si>
    <t>UPS</t>
  </si>
  <si>
    <t>1、200KVA120分钟UPS含电池组、控制主机  2、个性化的设置：可根据用户用电要求对UPS进行工作状态设置，用户可选UPS工作模式、ECO节能工作模式、EPS工作模式。3、采用高精度SMD技术，整机精密度更高：采用高精度SMD技术，既省空间，又彻底消除传统UPS电路中的脚刺，便于提高集成电路的安全运行，同时提高可靠性和运行精度。4、电池智能化管理：导入先进的智能化电池管理系统，可根据用户的电池配置自动调整电池的充电参数，并根据供电环境对电池进行均充浮充转换、温度补偿充电、放电管理。2.28.5、智能通讯工具远程监控：RS232和RS485通讯端口真正实现多用途通讯和远程监视，可选SNMP卡，100%实现远程监控和网络管理，可选的干接点接口，采用无源接点有效实现了对UPS的状态监控。5、容量：200KVA三进单出，满负荷后备延时2小时。</t>
  </si>
  <si>
    <t>山特/台达/艾默生等</t>
  </si>
  <si>
    <t>弱电</t>
  </si>
  <si>
    <t>门禁系统</t>
  </si>
  <si>
    <t>国产</t>
  </si>
  <si>
    <t>闭门器</t>
  </si>
  <si>
    <t>自动液压式缓冲闭门器</t>
  </si>
  <si>
    <t>GMT</t>
  </si>
  <si>
    <t>超五类线</t>
  </si>
  <si>
    <t>100MHz 5E类U/UTP网线</t>
  </si>
  <si>
    <t>普天</t>
  </si>
  <si>
    <t>穿线管</t>
  </si>
  <si>
    <t>UPVC，φ20</t>
  </si>
  <si>
    <t>公元</t>
  </si>
  <si>
    <t>华为</t>
  </si>
  <si>
    <t>监控系统</t>
  </si>
  <si>
    <t>海康威视</t>
  </si>
  <si>
    <t>SUMSUNG</t>
  </si>
  <si>
    <t>希捷</t>
  </si>
  <si>
    <t>网络视频录像机，24小时监控，2盘位16路，带POE供电</t>
  </si>
  <si>
    <t>网络电话系统</t>
  </si>
  <si>
    <t>86型塑料底盒</t>
  </si>
  <si>
    <t>区域对讲电话系统</t>
  </si>
  <si>
    <t>室内分机7寸V31</t>
  </si>
  <si>
    <t>能够接听门口主机和围墙机呼叫，进行对讲和开锁功能，能够呼叫其他住家和管理中心，进行对讲，能够进行语音留言，带抓拍图片</t>
  </si>
  <si>
    <t>立林</t>
  </si>
  <si>
    <t>线缆</t>
  </si>
  <si>
    <t>RVV2*0.5，管内穿线</t>
  </si>
  <si>
    <t>其它配置</t>
  </si>
  <si>
    <t>网管型、24口千兆交换机、机架式</t>
  </si>
  <si>
    <t>24口超五类网络配线架</t>
  </si>
  <si>
    <t>SZGWSD</t>
  </si>
  <si>
    <t>图腾</t>
  </si>
  <si>
    <t>LED大屏</t>
  </si>
  <si>
    <t>LED显示屏</t>
  </si>
  <si>
    <t>超窄边液晶拼接屏1)液晶单元的要求：
液晶拼接屏尺寸为55"英寸。
55" DID黑边屏，高亮度，支持7X24小时开机使用，保证系统长时间运行，不间断工作。整个大屏幕系统具有先进性、稳定性和可扩充性，系统操作简单，维护方便，故障率低，使用寿命长，完全能够满足用户24小时、每周7天的连续运行的需要。
2)控制软件的要求：
大屏幕控制软件安装在用户pc机（工作站）上，并与用户系统兼容，不影响用户原来各种应用系统的运行。
用户可以预先保存屏幕墙的显示布局，以后只需点击预设名就可以快速切换到该预设定义的大屏布局。
视频信号、VGA信号、计算机信号可以同时在大屏幕上显示出来，窗口的位置、大小可以
任意，各窗口之间可以覆盖、重叠并且互相不受影响。</t>
  </si>
  <si>
    <t>微生物实验区电气系统</t>
  </si>
  <si>
    <t>1、125A内非标配电箱/柜
2、含空开及漏保
3、含塑壳断路器
4、挂墙或落地安装</t>
  </si>
  <si>
    <t>1、250A内非标配电箱/柜
2、含空开及漏保
3、含塑壳断路器
4、挂墙或落地安装</t>
  </si>
  <si>
    <t>防浪涌保护器/二级防雷器</t>
  </si>
  <si>
    <t>NPS01-FB80/420/4
Uc:420V
In(8/20μs):40kA
Up：2.2KV</t>
  </si>
  <si>
    <t>华丽/飞利浦/雷士等</t>
  </si>
  <si>
    <t>紫外灭菌灯</t>
  </si>
  <si>
    <t>紫外线灭菌灯，壁装，1*40W</t>
  </si>
  <si>
    <t>紫外线灭菌灯，壁装，1*20W</t>
  </si>
  <si>
    <t>ZRYJV4*1.5</t>
  </si>
  <si>
    <t>ZRYJV4*35+1*16</t>
  </si>
  <si>
    <t>ZRYJV4*150+1*70</t>
  </si>
  <si>
    <t>检验科维护结构改造系统</t>
  </si>
  <si>
    <t>普通区建筑与装饰</t>
  </si>
  <si>
    <t>门过梁</t>
  </si>
  <si>
    <t xml:space="preserve">m </t>
  </si>
  <si>
    <t>拆除服务台</t>
  </si>
  <si>
    <t>石膏板隔断</t>
  </si>
  <si>
    <t>75#镀锌轻钢龙骨+双面双层12mm纸面石膏板骨;架及边框制作、运输、安装;隔板制作、运输、安装;嵌缝、塞口;装钉压条;</t>
  </si>
  <si>
    <t>75#镀锌轻钢龙骨+双面12mm纸面石膏板骨;架及边框制作、运输、安装;隔板制作、运输、安装;嵌缝、塞口;装钉压条;</t>
  </si>
  <si>
    <t>隔音夹墙吸音层</t>
  </si>
  <si>
    <t>岩棉填充于夹墙内,50mm
制作、安装</t>
  </si>
  <si>
    <t>玻璃隔断（采集窗口）</t>
  </si>
  <si>
    <t>玻璃隔断包边</t>
  </si>
  <si>
    <t>1.0厚拉丝不锈钢包边，运输、安装;</t>
  </si>
  <si>
    <t>玻璃隔断固定梁</t>
  </si>
  <si>
    <t>logo</t>
  </si>
  <si>
    <t>亚克力logo字，制作，安装</t>
  </si>
  <si>
    <t>造型吊顶</t>
  </si>
  <si>
    <t>轻钢龙骨+石膏板吊顶</t>
  </si>
  <si>
    <t>顶面乳胶漆</t>
  </si>
  <si>
    <t>腻子底涂+乳胶漆两遍</t>
  </si>
  <si>
    <t>铝方通</t>
  </si>
  <si>
    <t>1.0以上</t>
  </si>
  <si>
    <t>腻子底涂+乳胶漆两遍，深灰色</t>
  </si>
  <si>
    <t>防静电活动架空地板</t>
  </si>
  <si>
    <t>HPL贴面全钢架空活动地板 600×600×35mm,活动支架</t>
  </si>
  <si>
    <t>30厚1:3干硬性水泥砂浆;800*800地砖，白水泥擦缝;</t>
  </si>
  <si>
    <t>复合地板</t>
  </si>
  <si>
    <t>12mm强化复合地板</t>
  </si>
  <si>
    <t>原有门</t>
  </si>
  <si>
    <t>利旧，安装；
门锁、合页、门吸</t>
  </si>
  <si>
    <t>规格：900*2100mm单开门,门框厚度1.2mm 门板厚度0.8mm</t>
  </si>
  <si>
    <t>电动成品不锈钢边框平开钢化玻璃门</t>
  </si>
  <si>
    <t>规格：1500*2400mm，感应电动双开门，含固定钢支架</t>
  </si>
  <si>
    <t>电动成品平移钢化玻璃门</t>
  </si>
  <si>
    <t>规格：2200*2400mm，感应电动平移门，含轨道固定钢支架</t>
  </si>
  <si>
    <t>规格：3400*2400mm，感应电动平移门，含轨道固定钢支架</t>
  </si>
  <si>
    <t>钢板门安装支架及包边处理</t>
  </si>
  <si>
    <t>门安装固定支架及门框包边处理</t>
  </si>
  <si>
    <t>五金件</t>
  </si>
  <si>
    <t>门锁、合页、门吸、升降扫地条</t>
  </si>
  <si>
    <t>钢化玻璃观察窗</t>
  </si>
  <si>
    <t>10mm钢化玻璃，含不锈钢包边窗套</t>
  </si>
  <si>
    <t>成品安装</t>
  </si>
  <si>
    <t>陶瓷蹲便，脚踏阀及冲水管；成品安装，水泥固定蹲便器</t>
  </si>
  <si>
    <t>坐便器</t>
  </si>
  <si>
    <t>陶瓷小便斗，延时阀及配套水管；成品安装</t>
  </si>
  <si>
    <t>洗手盆配套水龙头</t>
  </si>
  <si>
    <t>感应水龙头，成品安装</t>
  </si>
  <si>
    <t>微生物区建筑与装饰</t>
  </si>
  <si>
    <t>规格：1000*2100mm单开门,门框厚度1.2mm 门板厚度0.8mm</t>
  </si>
  <si>
    <t>门窗套</t>
  </si>
  <si>
    <t>成品门包边处理</t>
  </si>
  <si>
    <t>闭门器（成品钢板门用）</t>
  </si>
  <si>
    <t>GMT 90KG</t>
  </si>
  <si>
    <t xml:space="preserve">传递窗 </t>
  </si>
  <si>
    <t>内外304不锈钢 
外尺寸：700*500*590
内尺寸：500*500*500
电子互锁，紫外杀菌，外箱体采用1.0mm静电喷塑冷轧钢板制作，内壁采用SUS304（1.2mm）不锈钢制作。</t>
  </si>
  <si>
    <t>KLC/苏净/YN等</t>
  </si>
  <si>
    <t>检验科给排水设备</t>
  </si>
  <si>
    <t>倒流防止装置</t>
  </si>
  <si>
    <t>旋启式止回阀</t>
  </si>
  <si>
    <t>DN50 PN10 法兰式</t>
  </si>
  <si>
    <t>DN50,型号：Z41T-16</t>
  </si>
  <si>
    <t>水表</t>
  </si>
  <si>
    <t>80L 功率3000W</t>
  </si>
  <si>
    <t>输血科血库实验家具设备</t>
  </si>
  <si>
    <t>接收标本、库房</t>
  </si>
  <si>
    <t>检验区、洗刷间</t>
  </si>
  <si>
    <t>滴水架（取消）</t>
  </si>
  <si>
    <t>试剂架</t>
  </si>
  <si>
    <t>400*760mm双层钢玻</t>
  </si>
  <si>
    <t>发血室、办公室、值班室</t>
  </si>
  <si>
    <t>输血科血库暖通系统</t>
  </si>
  <si>
    <t>舒适空调系统</t>
  </si>
  <si>
    <t>一</t>
  </si>
  <si>
    <t>关键设备部分</t>
  </si>
  <si>
    <t>二</t>
  </si>
  <si>
    <t>铜管管道系统部分</t>
  </si>
  <si>
    <r>
      <rPr>
        <sz val="10"/>
        <rFont val="宋体"/>
        <charset val="134"/>
      </rPr>
      <t>规格</t>
    </r>
    <r>
      <rPr>
        <sz val="10"/>
        <rFont val="Calibri"/>
        <charset val="134"/>
      </rPr>
      <t>φ</t>
    </r>
    <r>
      <rPr>
        <sz val="10"/>
        <rFont val="宋体"/>
        <charset val="134"/>
      </rPr>
      <t>22</t>
    </r>
  </si>
  <si>
    <r>
      <rPr>
        <sz val="10"/>
        <rFont val="宋体"/>
        <charset val="134"/>
      </rPr>
      <t>规格</t>
    </r>
    <r>
      <rPr>
        <sz val="10"/>
        <rFont val="Calibri"/>
        <charset val="134"/>
      </rPr>
      <t>φ</t>
    </r>
    <r>
      <rPr>
        <sz val="10"/>
        <rFont val="宋体"/>
        <charset val="134"/>
      </rPr>
      <t>35</t>
    </r>
  </si>
  <si>
    <r>
      <rPr>
        <sz val="10"/>
        <rFont val="Calibri"/>
        <charset val="134"/>
      </rPr>
      <t>Φ</t>
    </r>
    <r>
      <rPr>
        <sz val="10"/>
        <rFont val="宋体"/>
        <charset val="134"/>
      </rPr>
      <t>35*15mm（内径）</t>
    </r>
  </si>
  <si>
    <t>通风系统</t>
  </si>
  <si>
    <t>风量：1000cmh，机外余压：300Pa</t>
  </si>
  <si>
    <t>通风控制</t>
  </si>
  <si>
    <t>输血科血库电气设备</t>
  </si>
  <si>
    <t>强电系统</t>
  </si>
  <si>
    <t>1、100A内非标配电箱/柜
2、含空开及漏保
3、含塑壳断路器
4、挂墙或落地安装</t>
  </si>
  <si>
    <t>LED嵌入式双头筒灯</t>
  </si>
  <si>
    <t>11.5W、φ188*77、5700k</t>
  </si>
  <si>
    <t>双联双控翘板开关</t>
  </si>
  <si>
    <t>ZRYJV5*2.5</t>
  </si>
  <si>
    <t>1、20KVA120分钟UPS含电池组、控制主机  2、个性化的设置：可根据用户用电要求对UPS进行工作状态设置，用户可选UPS工作模式、ECO节能工作模式、EPS工作模式。3、采用高精度SMD技术，整机精密度更高：采用高精度SMD技术，既省空间，又彻底消除传统UPS电路中的脚刺，便于提高集成电路的安全运行，同时提高可靠性和运行精度。4、电池智能化管理：导入先进的智能化电池管理系统，可根据用户的电池配置自动调整电池的充电参数，并根据供电环境对电池进行均充浮充转换、温度补偿充电、放电管理。5、智能通讯工具远程监控：RS232和RS485通讯端口真正实现多用途通讯和远程监视，可选SNMP卡，100%实现远程监控和网络管理，可选的干接点接口，采用无源接点有效实现了对UPS的状态监控。6、容量：20KVA三进单出，满负荷后备延时2小时。</t>
  </si>
  <si>
    <t>弱电系统</t>
  </si>
  <si>
    <t>单门网络控制器</t>
  </si>
  <si>
    <t>※采用高速32位400MHZ CPU,配合32M Bits RAM、256M Bits Flash
※可以控制单门单/双向
※支持最多30,000个持卡人,3,000枚指纹,100,000条脱机事件记录</t>
  </si>
  <si>
    <t>4tb</t>
  </si>
  <si>
    <t>输血科血库维护结构改造系统</t>
  </si>
  <si>
    <t>玻璃隔断包边（收血窗口）</t>
  </si>
  <si>
    <t>前台</t>
  </si>
  <si>
    <t>人造石台面，木工板基层，4#镀锌角钢、抽屉滑轨、门铰链</t>
  </si>
  <si>
    <t>轻钢龙骨+石膏板吊顶，黑色不锈钢饰面</t>
  </si>
  <si>
    <t>900*2100mm12厚钢化玻璃、地弹簧、门夹、不锈钢拉手</t>
  </si>
  <si>
    <t>10mm钢化玻璃</t>
  </si>
  <si>
    <t>不锈钢包边</t>
  </si>
  <si>
    <t>1.0mm不锈钢包边，木工板基层</t>
  </si>
  <si>
    <t>输血科血库排水设备</t>
  </si>
  <si>
    <t>消防改造</t>
  </si>
  <si>
    <t>投影仪</t>
  </si>
  <si>
    <t>参数？</t>
  </si>
  <si>
    <t>总计</t>
  </si>
  <si>
    <t>产品名称</t>
  </si>
  <si>
    <t>输血科设备清单</t>
  </si>
  <si>
    <t>1.规格：（长×宽×高，mm)900×450×1800;</t>
  </si>
  <si>
    <t>2.柜体：全钢制</t>
  </si>
  <si>
    <t>3.柜门：内外双层扣合式，上柜内嵌玻璃；柜门内侧装有防撞贴。</t>
  </si>
  <si>
    <t>4.拉门把于：采用304不锈钢材质把手，美观大方易清洁；</t>
  </si>
  <si>
    <t>5.合页：304＃不锈钢，隐藏式；表面经环氧树脂喷涂处理。</t>
  </si>
  <si>
    <t>6.外观颜色可选，外形美观大方，与整体装饰无突兀。</t>
  </si>
  <si>
    <t>2.柜门：上部为4mm透明玻璃，下部为实门。玻璃门外框为钢质，玻璃卡槽为PVC材质，对扣夹紧，外表面不见螺丝；下部实门为双层对于日结构；</t>
  </si>
  <si>
    <t>3.层板：柜体上部两层层板，下部一层层板，层板托为不锈钢材质，承重性强并且有效耐酸碱腐蚀；前、后加强筋上有隔板调节孔，层板每隔30mm高度可调。</t>
  </si>
  <si>
    <t>4.拉门把手：采用304不锈钢材质把手；</t>
  </si>
  <si>
    <t>5.合页：采用不锈钢材质，开启角度135度；</t>
  </si>
  <si>
    <t>6.地脚：镀辞钢地脚，可根据室内地坪适当调整柜体的高度。</t>
  </si>
  <si>
    <t>7.外观颜色可选，外形美观大方，与整体装饰无突兀。</t>
  </si>
  <si>
    <t>W1200*D600*H1100</t>
  </si>
  <si>
    <t>颜色：台面、屏风颜色待定；</t>
  </si>
  <si>
    <t>材质：屏风，台面以下为三胺板饰面 ；</t>
  </si>
  <si>
    <t>其他配置：固定柜+木板支撑脚。</t>
  </si>
  <si>
    <t>1.规格：800*850 全钢结构≥20mm厚陶瓷台面</t>
  </si>
  <si>
    <t>2.钢材：符合首钢优质冷轧钢板或其他大型钢厂同等级、同质量标准冷轧钢板。</t>
  </si>
  <si>
    <t>3.整体采用≥1.0mm冷轧钢板。</t>
  </si>
  <si>
    <t>4.所有钢制部件均需酸洗磷化，表面采用环氧树脂粉静电喷涂，防腐处理，表面颜色一致。表面无褶皱、剥落、裂纹、鼓泡等现象。</t>
  </si>
  <si>
    <t>5.柜体为整体结构，增强柜体承重力，外侧无焊接、打磨点，柜体内部平整，无凹凸死角现象。</t>
  </si>
  <si>
    <t>6.柜体内有层板上下调节孔，每个底柜设活动层板一块。</t>
  </si>
  <si>
    <t>7.柜体深度≥500mm，两面，高度(含调整脚及台面厚度) 除有特别说明外，为700mm (±2%)。</t>
  </si>
  <si>
    <t>8.抽屉：采用≥1.0mm冷轧钢板，表面经环氧树脂粉末静电喷涂，防腐处理抽屉面板为双层结构，内部填充消音棉，抽屉配置缓冲垫，以避免与柜体钢板碰撞；抽屉能抽出≥330mm；抽屉设计应方便拆卸。</t>
  </si>
  <si>
    <t>9.门板：采用≥1.0mm冷轧钢板，表面经环氧树脂粉末静电喷涂，防腐处理，内侧设有防撞橡胶垫，面板为双层结构，内部填充消音棉。</t>
  </si>
  <si>
    <t>10.底柜活动层板：层板边缘应平顺不割手；层板上下调节间距每格应≤20mm。</t>
  </si>
  <si>
    <t>11.底柜：所有钣金的表面接缝均应满焊，焊接处均应打磨平整以保持为连续的平滑表面。柜体内有层板上下调节孔，每个底柜设活动层板一块。</t>
  </si>
  <si>
    <r>
      <rPr>
        <sz val="10"/>
        <rFont val="宋体"/>
        <charset val="134"/>
      </rPr>
      <t>1.规格：（长×宽×高，mm）</t>
    </r>
    <r>
      <rPr>
        <sz val="10.5"/>
        <rFont val="等线"/>
        <charset val="134"/>
      </rPr>
      <t>1500*450*1800</t>
    </r>
    <r>
      <rPr>
        <sz val="10"/>
        <rFont val="宋体"/>
        <charset val="134"/>
      </rPr>
      <t>；</t>
    </r>
  </si>
  <si>
    <t>2.材质：基材采用优质冷轧钢板，经处理后，表面静电喷塑处理。立柱、横梁厚≥2.5mm，搁板厚≥1.0mm；</t>
  </si>
  <si>
    <t>3.层板：四层，上下高度可调；</t>
  </si>
  <si>
    <t>4.层板承重：150kg/每层以上。</t>
  </si>
  <si>
    <t>1.规格：1500*850 全钢结构≥20mm厚陶瓷台面</t>
  </si>
  <si>
    <t>2.其他参数同输血科实验台</t>
  </si>
  <si>
    <t>1.尺寸规格：中号（L*W*H）550*450*300mmmm</t>
  </si>
  <si>
    <t>2.材质：采用优质PP材质水盆。耐强酸碱，抑菌、易清洁，耐腐蚀，耐有机溶剂，耐150度以下高温。</t>
  </si>
  <si>
    <t>3.台下托底式安装，且利于台面残水自然回流。</t>
  </si>
  <si>
    <t>4.附件：配PP材质堵臭装置。</t>
  </si>
  <si>
    <t>1.材质：实验室专用白色铜制加厚型一体成型三联鹅颈水嘴，耐腐蚀、耐热，陶瓷阀芯。</t>
  </si>
  <si>
    <t>2.开关按钮：高密度PP开关旋钮，人体工学设计，手感舒适鹅颈管可360°旋转。</t>
  </si>
  <si>
    <t>3.使用寿命：开关50万次以上，设三联鹅颈水龙头、冷热水龙头。</t>
  </si>
  <si>
    <t>1.尺寸规格：（L*W*H）550*700mm*120mm</t>
  </si>
  <si>
    <t>2.材质：采用高密度PP材质。</t>
  </si>
  <si>
    <t>3.滴水棒：PP材质，并可随意调整上下左右位置，可调间距最小为10mm。</t>
  </si>
  <si>
    <t>4.可拆卸式滴水棒，具有锁扣功能，方便使用</t>
  </si>
  <si>
    <t>1.材质：伸缩结构,缓冲水压，全铜烤漆</t>
  </si>
  <si>
    <t>2.出水口：防尘胶盖</t>
  </si>
  <si>
    <t>3.功能：手按制动式按钮</t>
  </si>
  <si>
    <t>4.软管材质：不锈钢软管，坚固耐用，密封性能优良</t>
  </si>
  <si>
    <t>5.喷头：喷头部分符合DIN EN246标准；可抽取式；耐酸、耐碱及耐锈蚀。</t>
  </si>
  <si>
    <t>舒适空调室内机安装拆除后重新安装</t>
  </si>
  <si>
    <t>室内机拆除，根据最新平面方案重新安装，含铜管等辅材</t>
  </si>
  <si>
    <t>排风风管及普通手动阀门</t>
  </si>
  <si>
    <t>含风管、普通手动阀门、散流器风口、支架等</t>
  </si>
  <si>
    <t>通风控制系统</t>
  </si>
  <si>
    <t>实验室排风控制</t>
  </si>
  <si>
    <t>1、100A内非标配电箱/柜</t>
  </si>
  <si>
    <t>2、含空开及漏保</t>
  </si>
  <si>
    <t>3、含塑壳断路器</t>
  </si>
  <si>
    <t>4、挂墙或落地安装</t>
  </si>
  <si>
    <t>NPS01-F40/385/4</t>
  </si>
  <si>
    <t>Uc:385V</t>
  </si>
  <si>
    <t>In(8/20μs):20kA</t>
  </si>
  <si>
    <t>Up：1.8KV</t>
  </si>
  <si>
    <t>1、300*1200 30W嵌装 5700k</t>
  </si>
  <si>
    <t>2、带驱动装置</t>
  </si>
  <si>
    <t>3、含灯具安装、接线</t>
  </si>
  <si>
    <t>1、600*600 30W嵌装 5700k</t>
  </si>
  <si>
    <t>1、额定电流10A</t>
  </si>
  <si>
    <t>2、含开关盒暗埋</t>
  </si>
  <si>
    <t>3、含开关内部接线</t>
  </si>
  <si>
    <t>3、含插座内部接线</t>
  </si>
  <si>
    <t>1、额定电流16A</t>
  </si>
  <si>
    <t>1、额定电流25A</t>
  </si>
  <si>
    <t>管内穿线，ZRBV2.5mm2及穿线管，桥架另计</t>
  </si>
  <si>
    <t>管内穿线，ZRBV4.0mm2及穿线管，桥架另计</t>
  </si>
  <si>
    <t>电缆ZRYJV5*2.5及穿线管，桥架另计</t>
  </si>
  <si>
    <t>电缆ZRYJV5*6及穿线管，桥架另计</t>
  </si>
  <si>
    <t>电缆ZRYJV5*16及穿线管，桥架另计</t>
  </si>
  <si>
    <t>电缆ZRYJV4*35+1*16及穿线管，桥架另计</t>
  </si>
  <si>
    <t>电缆KVV*1.0及穿线管，桥架另计</t>
  </si>
  <si>
    <t>20KVA60分钟UPS含电池组、控制主机</t>
  </si>
  <si>
    <t>含门禁系统专用软件；高速32位400MHZ CPU,配合32M Bits RAM、256M Bits Flash</t>
  </si>
  <si>
    <t>※可以控制两门单/双向；支持最多30,000个持卡人,3,000枚指纹,100,000条脱机事件记录；磁力锁、出门按钮、门禁电源等</t>
  </si>
  <si>
    <t>100MHz 5E类U/UTP网线，含穿线管，桥架另计</t>
  </si>
  <si>
    <t>网络通讯、红外探测30~50M（3.6mm镜头）、防水、防雷、带POE功能，接入大楼原有监控系统</t>
  </si>
  <si>
    <t>网络、电话模块</t>
  </si>
  <si>
    <t>RJ45直通模块，含面板、暗盒等</t>
  </si>
  <si>
    <t>拆除部分</t>
  </si>
  <si>
    <t>砖墙、吊顶、瓷砖、PVC、乳胶漆等拆除</t>
  </si>
  <si>
    <t>石膏板隔墙</t>
  </si>
  <si>
    <t>75#镀锌轻钢龙骨+双面双层12mm纸面石膏板骨;架及边框制作、运输、安装;隔板制作、运输、安装;嵌缝、塞口;装钉压条;含吸音层</t>
  </si>
  <si>
    <t xml:space="preserve"> 12mm厚钢化玻璃，运输、安装;钢化玻璃制作、运输、安装;嵌缝、塞口;含固定梁</t>
  </si>
  <si>
    <t>铝合金吊顶铝板600*600×1.0mm,吊顶形式:不上人，含龙骨吊筋等</t>
  </si>
  <si>
    <t>铝合金吊顶铝板300*1200×1.0mm,吊顶形式:不上人，含龙骨吊筋等</t>
  </si>
  <si>
    <t>乳胶漆</t>
  </si>
  <si>
    <t>地面成品保护</t>
  </si>
  <si>
    <t>规格：900*2100mm单开门,门框厚度1.2mm 门板厚度0.8mm。含门套、固定支架、五金件等，不含闭门器</t>
  </si>
  <si>
    <t>10mm钢化玻璃，含木工板基层，不锈钢窗套</t>
  </si>
  <si>
    <t>园轴加厚铝合金 下杆PVC、国标涤纶化纤面料，含窗帘盒制作安装</t>
  </si>
  <si>
    <t>给排水管道改造</t>
  </si>
  <si>
    <t>根据最新平面布局调整给排水需求点位，布置给排水管线及地漏，地漏不少于五处。</t>
  </si>
  <si>
    <t>1.设备容量：5L；</t>
  </si>
  <si>
    <t>2.加热功率：1500w；</t>
  </si>
  <si>
    <t>3.电压/频率：220V/50Hz；</t>
  </si>
  <si>
    <t>4.温度范围：30-65℃</t>
  </si>
  <si>
    <t>检验科设备清单</t>
  </si>
  <si>
    <t>1.规格：（长×宽×高）900×450×1800mm；</t>
  </si>
  <si>
    <t>2.产品结构：每个柜体均应为完整独立的落地型全钢制柜体设计。</t>
  </si>
  <si>
    <t>3.柜体：采用≥1.0mm厚优质冷轧钢板，所有工件经模具冲压折弯焊接而成，焊接部分打磨、抛光处理平滑过渡，焊点无毛刺及假焊，构造表面经酸洗、磷化、粉未静电喷涂，（烤房）180度高温固化，具有耐酸碱、防潮、防锈，使用寿命长等优点。每个柜体单元应配备4个镀锌钢螺杆调整脚，以支撑柜体及调节水平，柜体底部离地板距离应不少于10mm以隔离地面潮气。</t>
  </si>
  <si>
    <t>4.柜门：柜门厚度不小于20mm，双开门设计，夹层内具消音材料；门板采用优质冷轧钢板≥1.0mm厚冲压而成，所有工件经模具冲压折弯焊接而成，焊接部分打磨、抛光处理平滑过渡，焊点无毛刺及假焊，构造表面经酸洗、磷化、粉未静电喷涂，（烤房）180度高温固化，具有耐酸碱、防潮、防锈，使用寿命长等优点，上下对开门，上柜门镶嵌220*640*4mm清玻璃，通透式的设计，美观大方。配置橡胶缓冲垫，以避免与柜体钢板碰撞；部分柜门内嵌4mm钢化玻璃，带锁。带PVC玻璃框。</t>
  </si>
  <si>
    <t>5.活动层板：采用≥1.0mm厚优质冷轧钢板冲压而成并焊U型加强板，表面经酸洗、磷化、静电粉未喷涂处理，（烤房）180度高温固化，具有耐酸碱、防潮等功能；可根据实际需要调整层板之前的高度。</t>
  </si>
  <si>
    <t>6.合页：采用厚1.8mm及以上的编号304不锈钢板成型五节式合叶不锈钢合页，柜门与柜体垂直开启角度180°，门承重负荷不低于90kg（不低于100000次），开启和关闭时柜门吻合较好，柜门的位置应保持固定，无噪音，防酸碱，耐腐蚀，由不锈钢螺丝固定，除有特别说明者外，每片门板至少配置两只不锈钢五节合页。</t>
  </si>
  <si>
    <t>7.拉手：采用PVC暗拉手或C型拉手，外形美观，设计人性化；模具成型，表面经环氧树脂高压静电粉沫喷涂处理，耐腐蚀。</t>
  </si>
  <si>
    <t>8.地脚：采用不锈钢与尼龙组合一体的地脚，具有抗酸碱，耐腐蚀，防滑减震，高低可调等功能，可调高度30mm—50mm，带防尘套。</t>
  </si>
  <si>
    <t>9.螺丝：采用尼龙及不锈钢螺丝，牢固优质，且美观耐用。</t>
  </si>
  <si>
    <t>1200*600mm，1.0mm厚SUS316不锈钢</t>
  </si>
  <si>
    <t>W2400*D2200*H750</t>
  </si>
  <si>
    <t>饰面：采用三聚氰胺饰面板,具有防火、防潮、耐磨、硬度高、易去污,可长期保持台面整洁等优点。基材为E1级绿色环保刨花板。台面板厚度为25mm。</t>
  </si>
  <si>
    <t>封边：2MM厚PVC同色封边。</t>
  </si>
  <si>
    <t>配件：采用国标铰链和滑轨。</t>
  </si>
  <si>
    <t>台架：采用2MM厚的钢架，表面经静电喷涂处理，不易刮花，美观耐用。</t>
  </si>
  <si>
    <t>·尼龙加纤维背架，网面海绵腰枕可调节</t>
  </si>
  <si>
    <t>·PP分体固定扶手</t>
  </si>
  <si>
    <t>·定型海绵</t>
  </si>
  <si>
    <t>·配3档锁定底盘</t>
  </si>
  <si>
    <t>·100#沉口4公分黑色汽杆</t>
  </si>
  <si>
    <t>·∮PA-340黑色尼龙脚</t>
  </si>
  <si>
    <t>·∮60MM 全尼龙轮</t>
  </si>
  <si>
    <t>·黑色PP料背架</t>
  </si>
  <si>
    <t>·40密度高弹力海绵</t>
  </si>
  <si>
    <t>·25管1.8厚黑色烤漆弓形架</t>
  </si>
  <si>
    <t>三人位 国标国产西皮饰面，40密度高弹力海绵，实</t>
  </si>
  <si>
    <t>木木架，锰钢蛇簧加平衡线处理，永不变</t>
  </si>
  <si>
    <t>形，不锈钢脚架。</t>
  </si>
  <si>
    <t>W4500*D1200*H750，① 台面：细丝橡木</t>
  </si>
  <si>
    <t>② 桌脚：电镀不锈钢马蹄形脚架</t>
  </si>
  <si>
    <t>③ 走线：白色金属翻盖毛刷*2+蛇形管</t>
  </si>
  <si>
    <t>黑色尼龙玻纤背框</t>
  </si>
  <si>
    <t>PP连体固定扶手</t>
  </si>
  <si>
    <t>40密度高回弹中软切割海绵</t>
  </si>
  <si>
    <t>25管1.8厚黑色烤漆弓形架</t>
  </si>
  <si>
    <t>1.规格：1200*850 全钢结构≥20mm厚陶瓷台面</t>
  </si>
  <si>
    <t>技术参数同输血科PP水槽技术参数要求</t>
  </si>
  <si>
    <t>技术参数同输血科三口化验龙头参数要求</t>
  </si>
  <si>
    <t>1.材质：实验室专用白色铜制加厚型一体成型鹅颈单联纯水水嘴，耐腐蚀、耐热，陶瓷阀芯。</t>
  </si>
  <si>
    <t>3.使用寿命：开关50万次以上，设单联鹅颈水龙头。</t>
  </si>
  <si>
    <t>技术参数同输血科台式洗眼器参数要求</t>
  </si>
  <si>
    <t xml:space="preserve"> 自补风台式通风柜 </t>
  </si>
  <si>
    <t>1800*2365*920</t>
  </si>
  <si>
    <t>1.通风柜内部需采用内补风结构设计，柜体开口面设置三个补风送风口，补风风量总和与排风风量比例必需控制在恒定70%比例。</t>
  </si>
  <si>
    <t>2.通风柜需采用隐藏式风道设计，整体风道设计不影响柜体美观，结构稳固，耐用；风道需采用灵活的模块化设计，安装、检修、维护方便。</t>
  </si>
  <si>
    <t>3.室外新鲜空气通过通风柜内置补风风道直接送入通风柜，必需确保通风柜内气流流型平稳，不能出现乱流紊流现象，同时能顺利将通风柜内有毒有害气体彻底排出室内。</t>
  </si>
  <si>
    <t>4.在保障通风柜绝对安全的情况下，在现有技术可行的情况下，建议内补风型通风柜排风量设置为传统通风柜排风量的60%为最佳值。</t>
  </si>
  <si>
    <t>5.内补风型通风柜所采用的补风设计，必需保证玻璃视窗前后各设置一路补风出风口，减小玻璃视窗前后温度差值，此设计方式可保证冬季室外气温过低时，视窗移门上不结霜、结雾。</t>
  </si>
  <si>
    <t>6.内补风型通风柜，底部补风必需能形成稳定气流，在可视化烟雾测试中，能形成良好的导流效果，可以将烟雾通过导流孔板完全排出，不允许产生乱流现象。</t>
  </si>
  <si>
    <t>7.通过控制面板关闭排风柜之后，排风柜照明需要延迟1分钟后自动熄灭，让实验人员在有足够照明的情况下安全离开实验室。</t>
  </si>
  <si>
    <t>1.规格：800*850 全钢结构≥20mm厚陶瓷台面，无底柜</t>
  </si>
  <si>
    <t>HCB-1300V  双人垂直流</t>
  </si>
  <si>
    <t>外径:1430*750*1670 内径:1300*690*520</t>
  </si>
  <si>
    <t xml:space="preserve"> </t>
  </si>
  <si>
    <t>自动传输采血装置（含订制规格主柜、边柜、隐私隔板、玻璃隔断、传输轨道、台式标签打印机）及控制电脑（含显示器、支架、键鼠）</t>
  </si>
  <si>
    <t>采血管传输线为一体式链板结构，避免试管滞留；采血工位人体工程学设计，患者侧底部采用防踢不锈钢材质。采血管储管仓：滑道式独立储管仓位，支持同一种采血管放置在多个储管仓的设置</t>
  </si>
  <si>
    <t>智能采血流水线轨道</t>
  </si>
  <si>
    <t>送风量：2000m³/h，新风量：200m³/h,制冷量：8kw，制热量：6kw，机外余压 ：600pa</t>
  </si>
  <si>
    <t>功能段：混合、初中效、表冷、风机</t>
  </si>
  <si>
    <t>含空调铜管、保温、冷媒等</t>
  </si>
  <si>
    <t>含铜管、保温、冷凝水管、冷媒等</t>
  </si>
  <si>
    <t>处理风量：6000m³/h</t>
  </si>
  <si>
    <t>机外余压：800Pa</t>
  </si>
  <si>
    <t>功率：5.5KW</t>
  </si>
  <si>
    <t>风量：1800cmh,机外余压：450Pa</t>
  </si>
  <si>
    <t>功率：0.75kw</t>
  </si>
  <si>
    <t>XHBQ-10</t>
  </si>
  <si>
    <t>送风量：1000cmh</t>
  </si>
  <si>
    <t>回收率：74%</t>
  </si>
  <si>
    <t>噪 声：48dBA</t>
  </si>
  <si>
    <t>功 率：0.75kw</t>
  </si>
  <si>
    <t>余 压：170Pa</t>
  </si>
  <si>
    <t>1.机械密封  有隔板过滤器，1000风量 485*485*400 ，过滤器尺寸：420*420*220，进风口：200*320</t>
  </si>
  <si>
    <t>2.采用无隔板的高效空气过滤器，过滤介质为PTFE，密封为耐酸碱和过氧乙酸的热熔胶或相当的材料，外框材质为表面经过阳极处理的铝型材质。过滤效率≥99.95%，粒径≥0.5um 的微粒采样技术不得超过3 粒/min。</t>
  </si>
  <si>
    <t>3.额定风量：500m3/h和1000 m3/h。</t>
  </si>
  <si>
    <t>4.初阻力（Pa）：≤220。</t>
  </si>
  <si>
    <t>1.机械密封，有隔板过滤器，500风量 箱体尺寸： 385*385*400，过滤器尺寸：320*320*220，进风口：200*200</t>
  </si>
  <si>
    <t>1.机械密封，有隔板过滤器，1500风量，594*594*400，过滤器尺寸：484*484*220，进风口：250*400</t>
  </si>
  <si>
    <t>800*800*800mm（含软连接）</t>
  </si>
  <si>
    <t>排风新风风管及普通调节阀</t>
  </si>
  <si>
    <t>处理风量：5000m³/h</t>
  </si>
  <si>
    <t>阻力：130Pa</t>
  </si>
  <si>
    <r>
      <rPr>
        <sz val="10"/>
        <rFont val="Arial"/>
        <charset val="134"/>
      </rPr>
      <t>1.</t>
    </r>
    <r>
      <rPr>
        <sz val="10"/>
        <rFont val="宋体"/>
        <charset val="134"/>
      </rPr>
      <t>规格：</t>
    </r>
    <r>
      <rPr>
        <sz val="10"/>
        <rFont val="MS Gothic"/>
        <charset val="128"/>
      </rPr>
      <t>∅</t>
    </r>
    <r>
      <rPr>
        <sz val="10"/>
        <rFont val="Arial"/>
        <charset val="134"/>
      </rPr>
      <t>250</t>
    </r>
    <r>
      <rPr>
        <sz val="10"/>
        <rFont val="宋体"/>
        <charset val="134"/>
      </rPr>
      <t>；</t>
    </r>
    <r>
      <rPr>
        <sz val="10"/>
        <rFont val="Arial"/>
        <charset val="134"/>
      </rPr>
      <t>2.</t>
    </r>
    <r>
      <rPr>
        <sz val="10"/>
        <rFont val="宋体"/>
        <charset val="134"/>
      </rPr>
      <t>材质：</t>
    </r>
    <r>
      <rPr>
        <sz val="10"/>
        <rFont val="Arial"/>
        <charset val="134"/>
      </rPr>
      <t>70%PP+30%</t>
    </r>
    <r>
      <rPr>
        <sz val="10"/>
        <rFont val="宋体"/>
        <charset val="134"/>
      </rPr>
      <t>玻璃纤维；</t>
    </r>
    <r>
      <rPr>
        <sz val="10"/>
        <rFont val="Arial"/>
        <charset val="134"/>
      </rPr>
      <t>3.</t>
    </r>
    <r>
      <rPr>
        <sz val="10"/>
        <rFont val="宋体"/>
        <charset val="134"/>
      </rPr>
      <t>精度：</t>
    </r>
    <r>
      <rPr>
        <sz val="10"/>
        <rFont val="Arial"/>
        <charset val="134"/>
      </rPr>
      <t>95%</t>
    </r>
    <r>
      <rPr>
        <sz val="10"/>
        <rFont val="宋体"/>
        <charset val="134"/>
      </rPr>
      <t>；</t>
    </r>
    <r>
      <rPr>
        <sz val="10"/>
        <rFont val="Arial"/>
        <charset val="134"/>
      </rPr>
      <t>4.</t>
    </r>
    <r>
      <rPr>
        <sz val="10"/>
        <rFont val="宋体"/>
        <charset val="134"/>
      </rPr>
      <t>响应速度：</t>
    </r>
    <r>
      <rPr>
        <sz val="10"/>
        <rFont val="Arial"/>
        <charset val="134"/>
      </rPr>
      <t>2.5S</t>
    </r>
    <r>
      <rPr>
        <sz val="10"/>
        <rFont val="宋体"/>
        <charset val="134"/>
      </rPr>
      <t>；</t>
    </r>
    <r>
      <rPr>
        <sz val="10"/>
        <rFont val="Arial"/>
        <charset val="134"/>
      </rPr>
      <t>5.</t>
    </r>
    <r>
      <rPr>
        <sz val="10"/>
        <rFont val="宋体"/>
        <charset val="134"/>
      </rPr>
      <t>叶片形式：多叶；</t>
    </r>
    <r>
      <rPr>
        <sz val="10"/>
        <rFont val="Arial"/>
        <charset val="134"/>
      </rPr>
      <t>6.</t>
    </r>
    <r>
      <rPr>
        <sz val="10"/>
        <rFont val="宋体"/>
        <charset val="134"/>
      </rPr>
      <t>阀体高度：≤</t>
    </r>
    <r>
      <rPr>
        <sz val="10"/>
        <rFont val="Arial"/>
        <charset val="134"/>
      </rPr>
      <t>135mm</t>
    </r>
    <r>
      <rPr>
        <sz val="10"/>
        <rFont val="宋体"/>
        <charset val="134"/>
      </rPr>
      <t>；</t>
    </r>
    <r>
      <rPr>
        <sz val="10"/>
        <rFont val="Arial"/>
        <charset val="134"/>
      </rPr>
      <t>7.</t>
    </r>
    <r>
      <rPr>
        <sz val="10"/>
        <rFont val="宋体"/>
        <charset val="134"/>
      </rPr>
      <t>驱动方式：电动；8</t>
    </r>
    <r>
      <rPr>
        <sz val="10"/>
        <rFont val="Arial"/>
        <charset val="134"/>
      </rPr>
      <t>.</t>
    </r>
    <r>
      <rPr>
        <sz val="10"/>
        <rFont val="宋体"/>
        <charset val="134"/>
      </rPr>
      <t>变风量补风阀</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;9.</t>
    </r>
    <r>
      <rPr>
        <sz val="10"/>
        <rFont val="宋体"/>
        <charset val="134"/>
      </rPr>
      <t>变风量排风阀</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;10.</t>
    </r>
    <r>
      <rPr>
        <sz val="10"/>
        <rFont val="宋体"/>
        <charset val="134"/>
      </rPr>
      <t>自动门控制器</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 xml:space="preserve">;11.LCD </t>
    </r>
    <r>
      <rPr>
        <sz val="10"/>
        <rFont val="宋体"/>
        <charset val="134"/>
      </rPr>
      <t>触控屏</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;12.</t>
    </r>
    <r>
      <rPr>
        <sz val="10"/>
        <rFont val="宋体"/>
        <charset val="134"/>
      </rPr>
      <t>人体红外扫描传感器</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;13.</t>
    </r>
    <r>
      <rPr>
        <sz val="10"/>
        <rFont val="宋体"/>
        <charset val="134"/>
      </rPr>
      <t>紧急开关</t>
    </r>
    <r>
      <rPr>
        <sz val="10"/>
        <rFont val="Arial"/>
        <charset val="134"/>
      </rPr>
      <t>1</t>
    </r>
    <r>
      <rPr>
        <sz val="10"/>
        <rFont val="宋体"/>
        <charset val="134"/>
      </rPr>
      <t>个</t>
    </r>
    <r>
      <rPr>
        <sz val="10"/>
        <rFont val="Arial"/>
        <charset val="134"/>
      </rPr>
      <t>;14.</t>
    </r>
    <r>
      <rPr>
        <sz val="10"/>
        <rFont val="宋体"/>
        <charset val="134"/>
      </rPr>
      <t>台式位移传感器</t>
    </r>
    <r>
      <rPr>
        <sz val="10"/>
        <rFont val="Arial"/>
        <charset val="134"/>
      </rPr>
      <t>1</t>
    </r>
    <r>
      <rPr>
        <sz val="10"/>
        <rFont val="宋体"/>
        <charset val="134"/>
      </rPr>
      <t>个；</t>
    </r>
    <r>
      <rPr>
        <sz val="10"/>
        <rFont val="Arial"/>
        <charset val="134"/>
      </rPr>
      <t>15.</t>
    </r>
    <r>
      <rPr>
        <sz val="10"/>
        <rFont val="宋体"/>
        <charset val="134"/>
      </rPr>
      <t>脚踢开关</t>
    </r>
    <r>
      <rPr>
        <sz val="10"/>
        <rFont val="Arial"/>
        <charset val="134"/>
      </rPr>
      <t>1</t>
    </r>
    <r>
      <rPr>
        <sz val="10"/>
        <rFont val="宋体"/>
        <charset val="134"/>
      </rPr>
      <t>个；</t>
    </r>
    <r>
      <rPr>
        <sz val="10"/>
        <rFont val="Arial"/>
        <charset val="134"/>
      </rPr>
      <t>16.</t>
    </r>
    <r>
      <rPr>
        <sz val="10"/>
        <rFont val="宋体"/>
        <charset val="134"/>
      </rPr>
      <t>红外对射模块</t>
    </r>
    <r>
      <rPr>
        <sz val="10"/>
        <rFont val="Arial"/>
        <charset val="134"/>
      </rPr>
      <t>+</t>
    </r>
    <r>
      <rPr>
        <sz val="10"/>
        <rFont val="宋体"/>
        <charset val="134"/>
      </rPr>
      <t>线缆</t>
    </r>
    <r>
      <rPr>
        <sz val="10"/>
        <rFont val="Arial"/>
        <charset val="134"/>
      </rPr>
      <t>1</t>
    </r>
    <r>
      <rPr>
        <sz val="10"/>
        <rFont val="宋体"/>
        <charset val="134"/>
      </rPr>
      <t>套；</t>
    </r>
    <r>
      <rPr>
        <sz val="10"/>
        <rFont val="Arial"/>
        <charset val="134"/>
      </rPr>
      <t>17.</t>
    </r>
    <r>
      <rPr>
        <sz val="10"/>
        <rFont val="宋体"/>
        <charset val="134"/>
      </rPr>
      <t>自动升降移门电机</t>
    </r>
    <r>
      <rPr>
        <sz val="10"/>
        <rFont val="Arial"/>
        <charset val="134"/>
      </rPr>
      <t>1</t>
    </r>
    <r>
      <rPr>
        <sz val="10"/>
        <rFont val="宋体"/>
        <charset val="134"/>
      </rPr>
      <t>个</t>
    </r>
  </si>
  <si>
    <t>-40～+60℃/0~100%RH</t>
  </si>
  <si>
    <t xml:space="preserve">DC24V  精度：±2.5%RH和±0.3℃ </t>
  </si>
  <si>
    <t>HITECH-UPW-R2EB-500L超纯水设备（含316L不锈钢管路及支架，供水点位不少于7个）</t>
  </si>
  <si>
    <t>1、系统产水量：500L/h 。</t>
  </si>
  <si>
    <r>
      <rPr>
        <sz val="10"/>
        <rFont val="宋体"/>
        <charset val="134"/>
      </rPr>
      <t>2、出水水质：</t>
    </r>
    <r>
      <rPr>
        <sz val="10"/>
        <rFont val="Symbol"/>
        <charset val="2"/>
      </rPr>
      <t>l</t>
    </r>
    <r>
      <rPr>
        <sz val="10"/>
        <rFont val="宋体"/>
        <charset val="134"/>
      </rPr>
      <t xml:space="preserve">电阻率：18.2MΩ·cm（电导率&lt;0.055us/cm）                      </t>
    </r>
  </si>
  <si>
    <t>3、运行方式：采用PLC控制方式+西门子液晶触摸屏。</t>
  </si>
  <si>
    <t xml:space="preserve">4、供电电缆：三相380VAC，电源频率：50Hz    </t>
  </si>
  <si>
    <t>5、主要组成部分：原水箱、原水增压泵、多介质过滤器、软化器、一级高压泵、RO膜、二级高压泵、中间水箱、EDI增压泵、EDI模块、氮封水箱、微孔过滤器等。</t>
  </si>
  <si>
    <t>6、产品功能特色：本系统采用PLC控制方式，在控制面板上设有手动及自动切换开关，多介质过滤器、活性炭过滤器、软化器配备自动多路阀控制，实现过滤器的自动反洗及再生运行，反渗透膜采用美国陶氏膜品牌，EDI模块采用MICRONIX品牌，整套设备主管路、阀门材质采用UPVC材质，保证了设备的产水质量。</t>
  </si>
  <si>
    <t>1、80A内非标配电箱/柜</t>
  </si>
  <si>
    <t>1、160A内非标配电箱/柜</t>
  </si>
  <si>
    <t>1、400A内非标配电箱/柜</t>
  </si>
  <si>
    <t>1、125A内非标配电箱/柜</t>
  </si>
  <si>
    <t>1、250A内非标配电箱/柜</t>
  </si>
  <si>
    <t>NPS01-FB80/420/4</t>
  </si>
  <si>
    <t>Uc:420V</t>
  </si>
  <si>
    <t>In(8/20μs):40kA</t>
  </si>
  <si>
    <t>Up：2.2KV</t>
  </si>
  <si>
    <t>NPS01-FA15/420/4</t>
  </si>
  <si>
    <t>Iimp(10/350μs): 15kA</t>
  </si>
  <si>
    <t>1、12W/m，6500k，有套管</t>
  </si>
  <si>
    <t>2、含灯带安装、接线</t>
  </si>
  <si>
    <t>1、3.5W，0.3m，4000k</t>
  </si>
  <si>
    <t>2、含灯具安装、接线</t>
  </si>
  <si>
    <t>1、11.5W，1m，4000k</t>
  </si>
  <si>
    <t>100MHz 5E类U/UTP网线，含穿线管穿线管</t>
  </si>
  <si>
    <t>电缆RVV2*0.75及穿线管，桥架另计</t>
  </si>
  <si>
    <t>电缆RVV2*0.5及穿线管，桥架另计</t>
  </si>
  <si>
    <t>电缆RVVP3*0.75及穿线管，桥架另计</t>
  </si>
  <si>
    <t>电缆RVVP4*0.75及穿线管，桥架另计</t>
  </si>
  <si>
    <t>电缆RVV6*0.75及穿线管，桥架另计</t>
  </si>
  <si>
    <t>电缆BVV2*2.5及穿线管，桥架另计</t>
  </si>
  <si>
    <t>电缆YJV4*2.5及穿线管，桥架另计</t>
  </si>
  <si>
    <t>管内穿线，ZRBV2.5mm2，桥架另计</t>
  </si>
  <si>
    <t>管内穿线，ZRBV4.0mm2，桥架另计</t>
  </si>
  <si>
    <t>电缆ZRYJV4*1.5及穿线管，桥架另计</t>
  </si>
  <si>
    <t>电缆ZRYJV5*4及穿线管，桥架另计</t>
  </si>
  <si>
    <t>电缆ZRYJV5*10及穿线管，桥架另计</t>
  </si>
  <si>
    <t>电缆ZRYJV4*25+1*16及穿线管，桥架另计</t>
  </si>
  <si>
    <t>电缆ZRYJV4*70+1*35及穿线管，桥架另计</t>
  </si>
  <si>
    <t>电缆ZRYJV4*50+1*25及穿线管，桥架另计</t>
  </si>
  <si>
    <t>电缆ZRYJV4*150+1*70及穿线管，桥架另计</t>
  </si>
  <si>
    <t>电缆ZRYJV4*185+1*95及穿线管，桥架另计</t>
  </si>
  <si>
    <t>200KVA120分钟UPS含电池组、控制主机</t>
  </si>
  <si>
    <t>1)液晶单元的要求：</t>
  </si>
  <si>
    <t>液晶拼接屏尺寸为55"英寸。</t>
  </si>
  <si>
    <t>55" DID黑边屏，高亮度，支持7X24小时开机使用，保证系统长时间运行，不间断工作。整个大屏幕系统具有先进性、稳定性和可扩充性，系统操作简单，维护方便，故障率低，使用寿命长，完全能够满足用户24小时、每周7天的连续运行的需要。</t>
  </si>
  <si>
    <t>2)控制软件的要求：</t>
  </si>
  <si>
    <t>大屏幕控制软件安装在用户pc机（工作站）上，并与用户系统兼容，不影响用户原来各种应用系统的运行。</t>
  </si>
  <si>
    <t>用户可以预先保存屏幕墙的显示布局，以后只需点击预设名就可以快速切换到该预设定义的大屏布局。</t>
  </si>
  <si>
    <t>视频信号、VGA信号、计算机信号可以同时在大屏幕上显示出来，窗口的位置、大小可以</t>
  </si>
  <si>
    <t>任意，各窗口之间可以覆盖、重叠并且互相不受影响。</t>
  </si>
  <si>
    <t>1、600*300,24W</t>
  </si>
  <si>
    <t>2、螺丝安装/嵌装</t>
  </si>
  <si>
    <t>1、1200*300,48W</t>
  </si>
  <si>
    <t>200mm加气砖，含挂网抹灰</t>
  </si>
  <si>
    <t>防水处理</t>
  </si>
  <si>
    <t>钢架+木工板基层</t>
  </si>
  <si>
    <t>铝合金吊顶铝板600*600×1.0mm,吊顶形式:不上人，含龙骨</t>
  </si>
  <si>
    <t>铝合金吊顶铝板300*1200×1.0mm,吊顶形式:不上人，含龙骨</t>
  </si>
  <si>
    <t>石膏板造型吊顶</t>
  </si>
  <si>
    <t>洁净实验室专用保温洁净钢板墙</t>
  </si>
  <si>
    <t>50mm手工洁净实验室专用保温洁净钢板，整体板厚为50mm，体积密度≥100kg/m³，制作、运输、安装，含金属龙骨及辅材</t>
  </si>
  <si>
    <t>洁净实验室专用保温洁净钢板吊顶</t>
  </si>
  <si>
    <t xml:space="preserve">橡胶地板，包含施工，2.0mm厚卷材，同质透心，2mm自流平找平及辅材                            </t>
  </si>
  <si>
    <t>利旧，安装；</t>
  </si>
  <si>
    <t>门锁、合页、门吸</t>
  </si>
  <si>
    <t>规格：900*2100mm单开门,门框厚度1.2mm 门板厚度0.8mm，含门窗套及加固处理</t>
  </si>
  <si>
    <t>规格：1000*2100mm单开门,门框厚度1.2mm 门板厚度0.8mm，含门窗套及加固处理</t>
  </si>
  <si>
    <t>园轴加厚铝合金 下杆PVC、国标涤纶化纤面料，含木工板基层窗帘盒</t>
  </si>
  <si>
    <t xml:space="preserve">内外304不锈钢 </t>
  </si>
  <si>
    <t>外尺寸：700*500*590</t>
  </si>
  <si>
    <t>内尺寸：500*500*500</t>
  </si>
  <si>
    <t>电子互锁，紫外杀菌，外箱体采用1.0mm静电喷塑冷轧钢板制作，内壁采用SUS304（1.2mm）不锈钢制作。</t>
  </si>
  <si>
    <t>根据最新平面布局调整给排水需求点位，布置给排水管线及地漏，地漏不少于12处，含卫生间建造。</t>
  </si>
  <si>
    <t>冲水方式：虹吸式或直冲式</t>
  </si>
  <si>
    <t>2.坑距：标准300mm</t>
  </si>
  <si>
    <t>小便斗及挡板</t>
  </si>
  <si>
    <t>病理科设备清单</t>
  </si>
  <si>
    <t>1.尺寸规格：中号（L*W*H）550*450*300mmmm，大号（L*W*H）800*450*330mmmm</t>
  </si>
  <si>
    <t>1.规格尺寸1200*2365*920</t>
  </si>
  <si>
    <t>2.其他技术参数同检验科自补风步入式通风柜技术参数要求</t>
  </si>
  <si>
    <t>1.规格尺寸：1500*2365*920</t>
  </si>
  <si>
    <t>1.材质：钢制（柜体柜门均为双层钢板结构）</t>
  </si>
  <si>
    <t>2.外部尺寸：900*510*1980mm</t>
  </si>
  <si>
    <t>3.门型：双开门</t>
  </si>
  <si>
    <t>4.锁具：配备平板锁+挂锁，实现双人双锁管理。</t>
  </si>
  <si>
    <t>5.层板： 3块可调节钢制活动层板</t>
  </si>
  <si>
    <t>6.颜色：黄色、蓝色、白色可选（建议黄色，白色和蓝色交货期长）</t>
  </si>
  <si>
    <t>7.过滤器数量：1只</t>
  </si>
  <si>
    <t>8.风机数量：1只（美国PSC无火花风机）</t>
  </si>
  <si>
    <t>9.显示屏:7英寸液晶触摸屏</t>
  </si>
  <si>
    <t>10.静电接地线：1根</t>
  </si>
  <si>
    <t>11.功能：</t>
  </si>
  <si>
    <t>11.1.在线监测：具备TVOC监测、温湿度监测功能，超标时可声光报警，并联动风机及时启动排风消除潜在隐患。</t>
  </si>
  <si>
    <t>11.2.远程报警：当参数超标时可远程推送报警信息至用户及管理部门手机。</t>
  </si>
  <si>
    <t>11.3.远程控制：用户可通过手机实时查看运行参数，紧急情况下可远程控制该安全柜系统。</t>
  </si>
  <si>
    <t>11.4.定时排风：可定时开启/关闭风机。</t>
  </si>
  <si>
    <t>11.5.过滤器：配置过滤系统、柜内挥发物经过净化后排放（满足环保检查要求）</t>
  </si>
  <si>
    <t>11.6.阀门：进风阀门风量大小可调，配备火灾自闭阀。</t>
  </si>
  <si>
    <t>1.厚度为1.2MM的304不锈钢外壳和厚度为1.5MM的316不锈钢台面。</t>
  </si>
  <si>
    <t>2.下排气系统，大功率吸风装置，低噪音。下排风，长条形百叶式耐酸碱不锈钢排气孔，排风量500-600m3/h ,全压范围330-550pns，工作风噪&lt;50db,风速≥0.8m/s，配优质PVC防腐风管。</t>
  </si>
  <si>
    <t>3.冷热水伸缩龙头，外接口。</t>
  </si>
  <si>
    <t>4.40W紫外线消毒灯。</t>
  </si>
  <si>
    <t>5.40W日光灯。</t>
  </si>
  <si>
    <t>6.台面自动冲洗装置。</t>
  </si>
  <si>
    <t>1、温度范围（℃)：冷藏（2~8）。</t>
  </si>
  <si>
    <t>2、压缩机风机配有减震棉，环保制冷剂，运行噪音低。</t>
  </si>
  <si>
    <t>3、专业风冷风道，箱内温度均匀性±2℃，立体冷风循环冷风保证柜内温度无死角，柜内不会结霜，无需手工除霜，确保柜内温度湿度均匀稳定。</t>
  </si>
  <si>
    <t>4、先进的微电脑控制器，可精确控制温湿度，温度可控范围2-8℃，湿度可控范围35-75%。</t>
  </si>
  <si>
    <t>5、温湿度大屏幕数字显示，观看方便，温度感应精度0.1℃.湿度感应精度1%。</t>
  </si>
  <si>
    <t>6、温湿度自动记录存储功能，自带USB接口，数据可通过柜体的USB接口导出保存。</t>
  </si>
  <si>
    <t>7、具有多重故障报警功能，能够实现高低温报警传感器故障报警，湿度异常报警等功能报警时有声光提示，可及时提醒异常情况。</t>
  </si>
  <si>
    <t>8、除湿功能蒸发器是沁水铝的，管道采用铜管，永远不会生锈。</t>
  </si>
  <si>
    <t>9、中空双层玻璃门,坚固耐用。</t>
  </si>
  <si>
    <t>10、内胆过氧铝：内胆颜色不会氧化变黑。和发泡体融合牢固，保温性能更好。无异味。</t>
  </si>
  <si>
    <t>规格：450*478*1295</t>
  </si>
  <si>
    <t>采用宝钢SPCC冷轧钢板，底座1.2㎜冷轧钢板，箱体0.8㎜冷轧钢板，抽屉0.8㎜冷轧钢板，每组4节，加底座一只，每节六个大抽，中间有活动分隔条可灵活归类。</t>
  </si>
  <si>
    <t>拉手：ABS暗拉手。表面处理：脱脂除油、表调、锌系磷化、钝化、粉末喷涂。专用插槽、标鉴槽一体化冲压成型。</t>
  </si>
  <si>
    <t>规格：403*478*1625</t>
  </si>
  <si>
    <t>采用宝钢SPCC冷轧钢板，底座1.2㎜冷轧钢板，箱体0.8㎜冷轧钢板，抽屉0.8㎜冷轧钢板，七二十抽（十二节，每节六抽，加一底座），玻片专用抽进口ABS板式滑道，抽屉内置暗锁，防滑功能。拉手采用铜镀沙金，抽屉内有塑料分隔条，便于存档。柜体表面处理脱脂除油、表调、锌系磷化、钝化、粉末喷涂。插槽：金属开模专用插槽。标鉴槽：一体化冲压成型。</t>
  </si>
  <si>
    <t>1400*600*780mm</t>
  </si>
  <si>
    <t>W2000*D750*H750，① 台面：细丝橡木</t>
  </si>
  <si>
    <t>处理风量：600m³/h</t>
  </si>
  <si>
    <t>机外余压：300Pa</t>
  </si>
  <si>
    <t>功率：0.55KW</t>
  </si>
  <si>
    <t>风量：200m³/h</t>
  </si>
  <si>
    <t>风压：100PA</t>
  </si>
  <si>
    <t xml:space="preserve">功率：23W  </t>
  </si>
  <si>
    <t>尺寸：240*240</t>
  </si>
  <si>
    <t>处理风量：15000m³/h</t>
  </si>
  <si>
    <t>机外余压：900Pa</t>
  </si>
  <si>
    <t>功率：11KW</t>
  </si>
  <si>
    <t>处理风量：3700m³/h</t>
  </si>
  <si>
    <t>机外余压：600Pa</t>
  </si>
  <si>
    <t>功率：2.2KW</t>
  </si>
  <si>
    <t>新风量：8500m³/h,制冷/热量：130KW，机外余压 ：650pa</t>
  </si>
  <si>
    <t>功能段：过滤、表冷、风机</t>
  </si>
  <si>
    <t>型号：SCH533</t>
  </si>
  <si>
    <t>处理风量：13000m³/h</t>
  </si>
  <si>
    <t>阻力：250Pa</t>
  </si>
  <si>
    <t>装置材质：304</t>
  </si>
  <si>
    <t>内部为过滤模块单元</t>
  </si>
  <si>
    <r>
      <rPr>
        <sz val="10"/>
        <rFont val="宋体"/>
        <charset val="134"/>
      </rPr>
      <t>1.规格：</t>
    </r>
    <r>
      <rPr>
        <sz val="10"/>
        <rFont val="MS Gothic"/>
        <charset val="128"/>
      </rPr>
      <t>∅</t>
    </r>
    <r>
      <rPr>
        <sz val="10"/>
        <rFont val="宋体"/>
        <charset val="134"/>
      </rPr>
      <t>250；2.材质：70%PP+30%玻璃纤维；3.精度：95%；4.响应速度：2.5S；5.叶片形式：多叶；6.阀体高度：≤135mm；7.驱动方式：电动；8.变风量补风阀+线缆1套;9.变风量排风阀+线缆1套;10.自动门控制器+线缆1套;11.LCD 触控屏+线缆1套;12.人体红外扫描传感器+线缆1套;13.紧急开关1个;14.台式位移传感器1个；15.脚踢开关1个；16.红外对射模块+线缆1套；17.自动升降移门电机1个</t>
    </r>
  </si>
  <si>
    <r>
      <rPr>
        <sz val="10"/>
        <rFont val="宋体"/>
        <charset val="134"/>
      </rPr>
      <t>1.规格：</t>
    </r>
    <r>
      <rPr>
        <sz val="10"/>
        <rFont val="MS Gothic"/>
        <charset val="128"/>
      </rPr>
      <t>∅</t>
    </r>
    <r>
      <rPr>
        <sz val="10"/>
        <rFont val="宋体"/>
        <charset val="134"/>
      </rPr>
      <t>250；2.材质：70%PP+30%玻璃纤维；3.精度：95%；4.响应速度：2.5S；5.叶片形式：多叶；6.阀体高度：≤135mm；7.驱动方式：电动；8.变风量阀+线缆1套;</t>
    </r>
  </si>
  <si>
    <t>1、2*20W吊装防爆荧光灯</t>
  </si>
  <si>
    <t>2、灯管另配</t>
  </si>
  <si>
    <t>3、含灯具吊装、接线</t>
  </si>
  <si>
    <t>管内穿线，ZRBV4mm2及穿线管，桥架另计</t>
  </si>
  <si>
    <t>ZRYJV4*2.5及穿线管，桥架另计</t>
  </si>
  <si>
    <t>ZRYJV5*4及穿线管，桥架另计</t>
  </si>
  <si>
    <t>ZRYJV5*6及穿线管，桥架另计</t>
  </si>
  <si>
    <t>ZRYJV5*10及穿线管，桥架另计</t>
  </si>
  <si>
    <t>ZRYJV5*16及穿线管，桥架另计</t>
  </si>
  <si>
    <t>ZRYJV4*95+1*50及穿线管，桥架另计</t>
  </si>
  <si>
    <t>管内穿线，BVR25mm2及穿线管，桥架另计</t>
  </si>
  <si>
    <t>四对八芯双绞线及穿线管，桥架另计</t>
  </si>
  <si>
    <t>KVV6*1.0及穿线管，桥架另计</t>
  </si>
  <si>
    <t>洁净室专用保温洁净钢板墙</t>
  </si>
  <si>
    <t>50mm手工洁净室专用保温洁净钢板，整体板厚为50mm，体积密度≥100kg/m³，制作、运输、安装</t>
  </si>
  <si>
    <t>200mm加气砖，含粉刷</t>
  </si>
  <si>
    <t>洁净室专用保温洁净钢板吊顶</t>
  </si>
  <si>
    <t xml:space="preserve">橡胶地板 盟多/秦力/NORA等PLAN*ECO 包含施工，2.0mm厚卷材  ，2mm自流平找平及辅材                            </t>
  </si>
  <si>
    <t>主要参数：投影技术3LCD ，示芯片3×0.64英寸芯片 ，亮度5000流明，对比度2500:1，标准分辨率WUXGA（1920*1200），扫描频率水平：19-92kHz</t>
  </si>
  <si>
    <t xml:space="preserve">垂直：48-92Hz纠错 </t>
  </si>
  <si>
    <t>原大楼消防改造</t>
  </si>
  <si>
    <t>喷淋、消防栓、疏散指示、应急照明等根据最新平面规划方案调整，符合相关规范要求</t>
  </si>
  <si>
    <t>M2</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</si>
</sst>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DBNum2][$-804]General"/>
    <numFmt numFmtId="178" formatCode="0.00_);[Red]\(0.00\)"/>
    <numFmt numFmtId="179" formatCode="_ \¥* #,##0.00_ ;_ \¥* \-#,##0.00_ ;_ \¥* &quot;-&quot;??_ ;_ @_ "/>
    <numFmt numFmtId="180" formatCode="0_);[Red]\(0\)"/>
  </numFmts>
  <fonts count="44">
    <font>
      <sz val="12"/>
      <name val="宋体"/>
      <charset val="134"/>
    </font>
    <font>
      <b/>
      <sz val="12"/>
      <name val="宋体"/>
      <charset val="134"/>
    </font>
    <font>
      <b/>
      <sz val="14"/>
      <name val="宋体"/>
      <charset val="134"/>
    </font>
    <font>
      <sz val="10"/>
      <name val="宋体"/>
      <charset val="134"/>
    </font>
    <font>
      <sz val="11"/>
      <name val="宋体"/>
      <charset val="134"/>
    </font>
    <font>
      <sz val="9"/>
      <name val="宋体"/>
      <charset val="134"/>
    </font>
    <font>
      <sz val="10"/>
      <name val="Arial"/>
      <charset val="134"/>
    </font>
    <font>
      <b/>
      <sz val="10"/>
      <name val="宋体"/>
      <charset val="134"/>
    </font>
    <font>
      <sz val="12"/>
      <name val="仿宋"/>
      <charset val="134"/>
    </font>
    <font>
      <sz val="10"/>
      <color rgb="FFFF0000"/>
      <name val="宋体"/>
      <charset val="134"/>
    </font>
    <font>
      <sz val="10"/>
      <name val="宋体"/>
      <charset val="134"/>
      <scheme val="minor"/>
    </font>
    <font>
      <sz val="10"/>
      <name val="宋体"/>
      <charset val="134"/>
      <scheme val="major"/>
    </font>
    <font>
      <sz val="11"/>
      <name val="宋体"/>
      <charset val="134"/>
      <scheme val="minor"/>
    </font>
    <font>
      <sz val="11"/>
      <color rgb="FF9C0006"/>
      <name val="宋体"/>
      <charset val="0"/>
      <scheme val="minor"/>
    </font>
    <font>
      <sz val="11"/>
      <color theme="1"/>
      <name val="宋体"/>
      <charset val="0"/>
      <scheme val="minor"/>
    </font>
    <font>
      <b/>
      <sz val="11"/>
      <color theme="3"/>
      <name val="宋体"/>
      <charset val="134"/>
      <scheme val="minor"/>
    </font>
    <font>
      <b/>
      <sz val="11"/>
      <color rgb="FFFFFFFF"/>
      <name val="宋体"/>
      <charset val="0"/>
      <scheme val="minor"/>
    </font>
    <font>
      <sz val="11"/>
      <color theme="0"/>
      <name val="宋体"/>
      <charset val="0"/>
      <scheme val="minor"/>
    </font>
    <font>
      <sz val="11"/>
      <color rgb="FFFA7D00"/>
      <name val="宋体"/>
      <charset val="0"/>
      <scheme val="minor"/>
    </font>
    <font>
      <sz val="11"/>
      <color theme="1"/>
      <name val="宋体"/>
      <charset val="134"/>
      <scheme val="minor"/>
    </font>
    <font>
      <b/>
      <sz val="15"/>
      <color theme="3"/>
      <name val="宋体"/>
      <charset val="134"/>
      <scheme val="minor"/>
    </font>
    <font>
      <sz val="11"/>
      <color rgb="FF9C65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2"/>
      <name val="宋体"/>
      <charset val="134"/>
    </font>
    <font>
      <sz val="9"/>
      <color indexed="8"/>
      <name val="宋体"/>
      <charset val="134"/>
    </font>
    <font>
      <sz val="12"/>
      <name val="Times New Roman"/>
      <charset val="134"/>
    </font>
    <font>
      <sz val="10"/>
      <name val="宋体"/>
      <charset val="134"/>
    </font>
    <font>
      <sz val="10.5"/>
      <name val="等线"/>
      <charset val="134"/>
    </font>
    <font>
      <sz val="10"/>
      <name val="MS Gothic"/>
      <charset val="128"/>
    </font>
    <font>
      <sz val="10"/>
      <name val="Symbol"/>
      <charset val="2"/>
    </font>
    <font>
      <sz val="10"/>
      <name val="宋体"/>
      <charset val="134"/>
      <scheme val="minor"/>
    </font>
    <font>
      <sz val="10"/>
      <color rgb="FFFF0000"/>
      <name val="Arial"/>
      <charset val="134"/>
    </font>
    <font>
      <sz val="10"/>
      <color rgb="FFFF0000"/>
      <name val="宋体"/>
      <charset val="134"/>
    </font>
    <font>
      <sz val="10"/>
      <name val="Calibri"/>
      <charset val="134"/>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3">
    <xf numFmtId="0" fontId="0" fillId="0" borderId="0">
      <alignment vertical="center"/>
    </xf>
    <xf numFmtId="42" fontId="19" fillId="0" borderId="0" applyFont="0" applyFill="0" applyBorder="0" applyAlignment="0" applyProtection="0">
      <alignment vertical="center"/>
    </xf>
    <xf numFmtId="0" fontId="14" fillId="23" borderId="0" applyNumberFormat="0" applyBorder="0" applyAlignment="0" applyProtection="0">
      <alignment vertical="center"/>
    </xf>
    <xf numFmtId="0" fontId="23" fillId="18" borderId="18" applyNumberFormat="0" applyAlignment="0" applyProtection="0">
      <alignment vertical="center"/>
    </xf>
    <xf numFmtId="44" fontId="19" fillId="0" borderId="0" applyFont="0" applyFill="0" applyBorder="0" applyAlignment="0" applyProtection="0">
      <alignment vertical="center"/>
    </xf>
    <xf numFmtId="0" fontId="3" fillId="0" borderId="0"/>
    <xf numFmtId="41" fontId="19" fillId="0" borderId="0" applyFont="0" applyFill="0" applyBorder="0" applyAlignment="0" applyProtection="0">
      <alignment vertical="center"/>
    </xf>
    <xf numFmtId="0" fontId="14" fillId="10" borderId="0" applyNumberFormat="0" applyBorder="0" applyAlignment="0" applyProtection="0">
      <alignment vertical="center"/>
    </xf>
    <xf numFmtId="0" fontId="13" fillId="3" borderId="0" applyNumberFormat="0" applyBorder="0" applyAlignment="0" applyProtection="0">
      <alignment vertical="center"/>
    </xf>
    <xf numFmtId="0" fontId="3" fillId="0" borderId="0"/>
    <xf numFmtId="43" fontId="19" fillId="0" borderId="0" applyFont="0" applyFill="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7" fillId="0" borderId="0" applyNumberFormat="0" applyFill="0" applyBorder="0" applyAlignment="0" applyProtection="0">
      <alignment vertical="center"/>
    </xf>
    <xf numFmtId="0" fontId="19" fillId="14" borderId="17" applyNumberFormat="0" applyFont="0" applyAlignment="0" applyProtection="0">
      <alignment vertical="center"/>
    </xf>
    <xf numFmtId="0" fontId="17" fillId="17"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16" applyNumberFormat="0" applyFill="0" applyAlignment="0" applyProtection="0">
      <alignment vertical="center"/>
    </xf>
    <xf numFmtId="0" fontId="30" fillId="0" borderId="16" applyNumberFormat="0" applyFill="0" applyAlignment="0" applyProtection="0">
      <alignment vertical="center"/>
    </xf>
    <xf numFmtId="0" fontId="3" fillId="0" borderId="0"/>
    <xf numFmtId="0" fontId="17" fillId="11" borderId="0" applyNumberFormat="0" applyBorder="0" applyAlignment="0" applyProtection="0">
      <alignment vertical="center"/>
    </xf>
    <xf numFmtId="0" fontId="15" fillId="0" borderId="19" applyNumberFormat="0" applyFill="0" applyAlignment="0" applyProtection="0">
      <alignment vertical="center"/>
    </xf>
    <xf numFmtId="0" fontId="3" fillId="0" borderId="0"/>
    <xf numFmtId="0" fontId="17" fillId="19" borderId="0" applyNumberFormat="0" applyBorder="0" applyAlignment="0" applyProtection="0">
      <alignment vertical="center"/>
    </xf>
    <xf numFmtId="0" fontId="31" fillId="21" borderId="20" applyNumberFormat="0" applyAlignment="0" applyProtection="0">
      <alignment vertical="center"/>
    </xf>
    <xf numFmtId="0" fontId="25" fillId="21" borderId="18" applyNumberFormat="0" applyAlignment="0" applyProtection="0">
      <alignment vertical="center"/>
    </xf>
    <xf numFmtId="0" fontId="3" fillId="0" borderId="0"/>
    <xf numFmtId="0" fontId="16" fillId="8" borderId="14" applyNumberFormat="0" applyAlignment="0" applyProtection="0">
      <alignment vertical="center"/>
    </xf>
    <xf numFmtId="0" fontId="14" fillId="26" borderId="0" applyNumberFormat="0" applyBorder="0" applyAlignment="0" applyProtection="0">
      <alignment vertical="center"/>
    </xf>
    <xf numFmtId="0" fontId="17" fillId="33" borderId="0" applyNumberFormat="0" applyBorder="0" applyAlignment="0" applyProtection="0">
      <alignment vertical="center"/>
    </xf>
    <xf numFmtId="0" fontId="18" fillId="0" borderId="15" applyNumberFormat="0" applyFill="0" applyAlignment="0" applyProtection="0">
      <alignment vertical="center"/>
    </xf>
    <xf numFmtId="0" fontId="32" fillId="0" borderId="21" applyNumberFormat="0" applyFill="0" applyAlignment="0" applyProtection="0">
      <alignment vertical="center"/>
    </xf>
    <xf numFmtId="0" fontId="29" fillId="27" borderId="0" applyNumberFormat="0" applyBorder="0" applyAlignment="0" applyProtection="0">
      <alignment vertical="center"/>
    </xf>
    <xf numFmtId="0" fontId="3" fillId="0" borderId="0"/>
    <xf numFmtId="0" fontId="3" fillId="0" borderId="0"/>
    <xf numFmtId="0" fontId="21" fillId="15" borderId="0" applyNumberFormat="0" applyBorder="0" applyAlignment="0" applyProtection="0">
      <alignment vertical="center"/>
    </xf>
    <xf numFmtId="0" fontId="3" fillId="0" borderId="0"/>
    <xf numFmtId="0" fontId="3" fillId="0" borderId="0"/>
    <xf numFmtId="0" fontId="14" fillId="22" borderId="0" applyNumberFormat="0" applyBorder="0" applyAlignment="0" applyProtection="0">
      <alignment vertical="center"/>
    </xf>
    <xf numFmtId="0" fontId="17" fillId="28" borderId="0" applyNumberFormat="0" applyBorder="0" applyAlignment="0" applyProtection="0">
      <alignment vertical="center"/>
    </xf>
    <xf numFmtId="0" fontId="33" fillId="0" borderId="0"/>
    <xf numFmtId="0" fontId="14" fillId="20" borderId="0" applyNumberFormat="0" applyBorder="0" applyAlignment="0" applyProtection="0">
      <alignment vertical="center"/>
    </xf>
    <xf numFmtId="0" fontId="14" fillId="7"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7" fillId="30" borderId="0" applyNumberFormat="0" applyBorder="0" applyAlignment="0" applyProtection="0">
      <alignment vertical="center"/>
    </xf>
    <xf numFmtId="0" fontId="3" fillId="0" borderId="0"/>
    <xf numFmtId="0" fontId="17" fillId="32"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7" fillId="29" borderId="0" applyNumberFormat="0" applyBorder="0" applyAlignment="0" applyProtection="0">
      <alignment vertical="center"/>
    </xf>
    <xf numFmtId="0" fontId="14" fillId="9" borderId="0" applyNumberFormat="0" applyBorder="0" applyAlignment="0" applyProtection="0">
      <alignment vertical="center"/>
    </xf>
    <xf numFmtId="0" fontId="17" fillId="12" borderId="0" applyNumberFormat="0" applyBorder="0" applyAlignment="0" applyProtection="0">
      <alignment vertical="center"/>
    </xf>
    <xf numFmtId="0" fontId="17" fillId="31" borderId="0" applyNumberFormat="0" applyBorder="0" applyAlignment="0" applyProtection="0">
      <alignment vertical="center"/>
    </xf>
    <xf numFmtId="0" fontId="3" fillId="0" borderId="0"/>
    <xf numFmtId="0" fontId="14" fillId="4" borderId="0" applyNumberFormat="0" applyBorder="0" applyAlignment="0" applyProtection="0">
      <alignment vertical="center"/>
    </xf>
    <xf numFmtId="0" fontId="17"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7" fontId="19" fillId="0" borderId="0">
      <alignment vertical="center"/>
    </xf>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4" fillId="0" borderId="0"/>
    <xf numFmtId="0" fontId="3" fillId="0" borderId="0"/>
    <xf numFmtId="0" fontId="19" fillId="0" borderId="0"/>
    <xf numFmtId="0" fontId="35" fillId="0" borderId="0"/>
    <xf numFmtId="0" fontId="35" fillId="0" borderId="0"/>
    <xf numFmtId="0" fontId="33" fillId="0" borderId="0"/>
    <xf numFmtId="0" fontId="33" fillId="0" borderId="0"/>
    <xf numFmtId="0" fontId="33" fillId="0" borderId="0">
      <alignment vertical="center"/>
    </xf>
  </cellStyleXfs>
  <cellXfs count="212">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4" fillId="0" borderId="4" xfId="0" applyFont="1" applyBorder="1" applyAlignment="1">
      <alignment horizontal="left" vertical="center" wrapText="1"/>
    </xf>
    <xf numFmtId="0" fontId="5" fillId="0" borderId="4" xfId="0" applyFont="1" applyBorder="1" applyAlignment="1">
      <alignment horizontal="center" vertical="center" wrapText="1"/>
    </xf>
    <xf numFmtId="0" fontId="4" fillId="0" borderId="5" xfId="0" applyFont="1" applyBorder="1" applyAlignment="1">
      <alignment horizontal="left" vertical="center" wrapText="1"/>
    </xf>
    <xf numFmtId="0" fontId="5" fillId="0" borderId="5" xfId="0" applyFont="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Border="1" applyAlignment="1">
      <alignment horizontal="center" vertical="center" wrapText="1"/>
    </xf>
    <xf numFmtId="0" fontId="6" fillId="0" borderId="4" xfId="0" applyFont="1" applyBorder="1" applyAlignment="1">
      <alignment horizontal="left" vertical="center" wrapText="1"/>
    </xf>
    <xf numFmtId="0" fontId="3" fillId="0" borderId="6" xfId="0" applyFont="1" applyBorder="1" applyAlignment="1">
      <alignment horizontal="center" vertical="center" wrapText="1"/>
    </xf>
    <xf numFmtId="0" fontId="0" fillId="2"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0" fillId="0" borderId="10"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0" fontId="3" fillId="0" borderId="10" xfId="41" applyFont="1" applyFill="1" applyBorder="1" applyAlignment="1">
      <alignment horizontal="center" vertical="center" wrapText="1"/>
    </xf>
    <xf numFmtId="0" fontId="7" fillId="0" borderId="10" xfId="58" applyFont="1" applyFill="1" applyBorder="1" applyAlignment="1">
      <alignment vertical="center" wrapText="1"/>
    </xf>
    <xf numFmtId="0" fontId="7" fillId="0" borderId="10" xfId="58" applyFont="1" applyFill="1" applyBorder="1" applyAlignment="1">
      <alignment horizontal="center" vertical="center" wrapText="1"/>
    </xf>
    <xf numFmtId="0" fontId="3" fillId="0" borderId="10" xfId="99" applyFont="1" applyFill="1" applyBorder="1" applyAlignment="1">
      <alignment horizontal="center" vertical="center" wrapText="1"/>
    </xf>
    <xf numFmtId="0" fontId="3" fillId="0" borderId="10" xfId="58" applyFont="1" applyFill="1" applyBorder="1" applyAlignment="1">
      <alignment horizontal="left" vertical="center" wrapText="1"/>
    </xf>
    <xf numFmtId="176" fontId="3" fillId="0" borderId="10" xfId="99" applyNumberFormat="1" applyFont="1" applyFill="1" applyBorder="1" applyAlignment="1">
      <alignment horizontal="left" vertical="center" wrapText="1"/>
    </xf>
    <xf numFmtId="49" fontId="3" fillId="0" borderId="10" xfId="41" applyNumberFormat="1" applyFont="1" applyFill="1" applyBorder="1" applyAlignment="1">
      <alignment horizontal="center" vertical="center" wrapText="1"/>
    </xf>
    <xf numFmtId="176" fontId="3" fillId="0" borderId="10" xfId="58" applyNumberFormat="1" applyFont="1" applyFill="1" applyBorder="1" applyAlignment="1">
      <alignment horizontal="center" vertical="center" wrapText="1"/>
    </xf>
    <xf numFmtId="178" fontId="3" fillId="0" borderId="10" xfId="99" applyNumberFormat="1" applyFont="1" applyFill="1" applyBorder="1" applyAlignment="1">
      <alignment horizontal="left" vertical="center" wrapText="1"/>
    </xf>
    <xf numFmtId="0" fontId="3" fillId="0" borderId="10" xfId="58" applyFont="1" applyFill="1" applyBorder="1" applyAlignment="1">
      <alignment horizontal="center" vertical="center" wrapText="1"/>
    </xf>
    <xf numFmtId="179" fontId="3" fillId="0" borderId="10" xfId="0" applyNumberFormat="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65" applyFont="1" applyFill="1" applyBorder="1" applyAlignment="1">
      <alignment horizontal="center" vertical="center" wrapText="1"/>
    </xf>
    <xf numFmtId="179" fontId="3" fillId="0" borderId="10" xfId="0" applyNumberFormat="1" applyFont="1" applyFill="1" applyBorder="1" applyAlignment="1">
      <alignment vertical="center" wrapText="1"/>
    </xf>
    <xf numFmtId="49" fontId="3" fillId="0" borderId="10" xfId="74" applyNumberFormat="1" applyFont="1" applyFill="1" applyBorder="1" applyAlignment="1">
      <alignment horizontal="center" vertical="center" wrapText="1"/>
    </xf>
    <xf numFmtId="49" fontId="3" fillId="0" borderId="10" xfId="41" applyNumberFormat="1" applyFont="1" applyFill="1" applyBorder="1" applyAlignment="1">
      <alignment horizontal="left" vertical="center" wrapText="1"/>
    </xf>
    <xf numFmtId="176" fontId="3" fillId="0" borderId="10" xfId="99" applyNumberFormat="1" applyFont="1" applyFill="1" applyBorder="1" applyAlignment="1">
      <alignment vertical="center" wrapText="1"/>
    </xf>
    <xf numFmtId="0" fontId="8" fillId="0" borderId="0" xfId="0" applyFont="1" applyFill="1" applyAlignment="1">
      <alignment horizontal="justify" vertical="center"/>
    </xf>
    <xf numFmtId="0" fontId="0" fillId="0" borderId="10" xfId="0" applyFont="1" applyFill="1" applyBorder="1" applyAlignment="1">
      <alignment horizontal="center" vertical="center" wrapText="1"/>
    </xf>
    <xf numFmtId="180" fontId="7" fillId="0" borderId="10" xfId="80" applyNumberFormat="1" applyFont="1" applyFill="1" applyBorder="1" applyAlignment="1">
      <alignment horizontal="center" vertical="center" wrapText="1"/>
    </xf>
    <xf numFmtId="178" fontId="7" fillId="0" borderId="10" xfId="80" applyNumberFormat="1" applyFont="1" applyFill="1" applyBorder="1" applyAlignment="1">
      <alignment vertical="center" wrapText="1"/>
    </xf>
    <xf numFmtId="178" fontId="7" fillId="0" borderId="10" xfId="80" applyNumberFormat="1" applyFont="1" applyFill="1" applyBorder="1" applyAlignment="1">
      <alignment horizontal="center" vertical="center" wrapText="1"/>
    </xf>
    <xf numFmtId="178" fontId="3" fillId="0" borderId="10" xfId="23" applyNumberFormat="1" applyFont="1" applyFill="1" applyBorder="1" applyAlignment="1">
      <alignment horizontal="center" vertical="center" wrapText="1"/>
    </xf>
    <xf numFmtId="0" fontId="3" fillId="0" borderId="10" xfId="23"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0" xfId="101" applyFont="1" applyFill="1" applyBorder="1" applyAlignment="1">
      <alignment horizontal="center" vertical="center" wrapText="1"/>
    </xf>
    <xf numFmtId="176" fontId="3" fillId="0" borderId="10" xfId="23" applyNumberFormat="1" applyFont="1" applyFill="1" applyBorder="1" applyAlignment="1">
      <alignment horizontal="center" vertical="center" wrapText="1"/>
    </xf>
    <xf numFmtId="49" fontId="3" fillId="0" borderId="10" xfId="23"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0" borderId="10" xfId="0" applyNumberFormat="1" applyFont="1" applyFill="1" applyBorder="1" applyAlignment="1">
      <alignment vertical="center" wrapText="1"/>
    </xf>
    <xf numFmtId="176" fontId="3" fillId="0" borderId="10"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49" fontId="3" fillId="0" borderId="10" xfId="23" applyNumberFormat="1" applyFont="1" applyFill="1" applyBorder="1" applyAlignment="1">
      <alignment horizontal="left" vertical="center" wrapText="1"/>
    </xf>
    <xf numFmtId="180" fontId="7" fillId="0" borderId="10" xfId="23" applyNumberFormat="1" applyFont="1" applyFill="1" applyBorder="1" applyAlignment="1">
      <alignment horizontal="center" vertical="center" wrapText="1"/>
    </xf>
    <xf numFmtId="178" fontId="3" fillId="0" borderId="11" xfId="41" applyNumberFormat="1" applyFont="1" applyFill="1" applyBorder="1" applyAlignment="1">
      <alignment horizontal="center" vertical="center" wrapText="1"/>
    </xf>
    <xf numFmtId="180" fontId="3" fillId="0" borderId="10" xfId="80" applyNumberFormat="1" applyFont="1" applyFill="1" applyBorder="1" applyAlignment="1">
      <alignment horizontal="center" vertical="center" wrapText="1"/>
    </xf>
    <xf numFmtId="178" fontId="10" fillId="0" borderId="10" xfId="87" applyNumberFormat="1" applyFont="1" applyFill="1" applyBorder="1" applyAlignment="1">
      <alignment horizontal="center" vertical="center" wrapText="1"/>
    </xf>
    <xf numFmtId="0" fontId="3" fillId="0" borderId="11" xfId="58" applyFont="1" applyFill="1" applyBorder="1" applyAlignment="1">
      <alignment horizontal="center" vertical="center" wrapText="1"/>
    </xf>
    <xf numFmtId="0" fontId="10" fillId="0" borderId="10" xfId="87" applyFont="1" applyFill="1" applyBorder="1" applyAlignment="1">
      <alignment vertical="center" wrapText="1"/>
    </xf>
    <xf numFmtId="0" fontId="10" fillId="0" borderId="10" xfId="87" applyFont="1" applyFill="1" applyBorder="1" applyAlignment="1">
      <alignment horizontal="left" vertical="center" wrapText="1"/>
    </xf>
    <xf numFmtId="0" fontId="10" fillId="0" borderId="10" xfId="87" applyFont="1" applyFill="1" applyBorder="1" applyAlignment="1">
      <alignment horizontal="center" vertical="center" wrapText="1"/>
    </xf>
    <xf numFmtId="0" fontId="10" fillId="0" borderId="11" xfId="87" applyFont="1" applyFill="1" applyBorder="1" applyAlignment="1">
      <alignment horizontal="center" vertical="center" wrapText="1"/>
    </xf>
    <xf numFmtId="0" fontId="3" fillId="0" borderId="10" xfId="80" applyFont="1" applyFill="1" applyBorder="1" applyAlignment="1">
      <alignment horizontal="left" vertical="center" wrapText="1"/>
    </xf>
    <xf numFmtId="0" fontId="3" fillId="0" borderId="11" xfId="84" applyFont="1" applyFill="1" applyBorder="1" applyAlignment="1">
      <alignment horizontal="center" vertical="center" wrapText="1"/>
    </xf>
    <xf numFmtId="178" fontId="3" fillId="0" borderId="10" xfId="80" applyNumberFormat="1" applyFont="1" applyFill="1" applyBorder="1" applyAlignment="1">
      <alignment horizontal="left" vertical="center" wrapText="1"/>
    </xf>
    <xf numFmtId="178" fontId="3" fillId="0" borderId="10" xfId="90" applyNumberFormat="1" applyFont="1" applyFill="1" applyBorder="1" applyAlignment="1">
      <alignment horizontal="left" vertical="center" wrapText="1"/>
    </xf>
    <xf numFmtId="49" fontId="3" fillId="0" borderId="10" xfId="70" applyNumberFormat="1" applyFont="1" applyFill="1" applyBorder="1" applyAlignment="1">
      <alignment horizontal="center" vertical="center" wrapText="1"/>
    </xf>
    <xf numFmtId="0" fontId="3" fillId="0" borderId="10" xfId="66" applyFont="1" applyFill="1" applyBorder="1" applyAlignment="1">
      <alignment horizontal="left" vertical="center" wrapText="1"/>
    </xf>
    <xf numFmtId="0" fontId="3" fillId="0" borderId="11" xfId="66" applyFont="1" applyFill="1" applyBorder="1" applyAlignment="1">
      <alignment horizontal="center" vertical="center" wrapText="1"/>
    </xf>
    <xf numFmtId="178" fontId="11" fillId="0" borderId="10" xfId="80" applyNumberFormat="1" applyFont="1" applyFill="1" applyBorder="1" applyAlignment="1">
      <alignment horizontal="left" vertical="center" wrapText="1"/>
    </xf>
    <xf numFmtId="178" fontId="10" fillId="0" borderId="10" xfId="80" applyNumberFormat="1" applyFont="1" applyFill="1" applyBorder="1" applyAlignment="1">
      <alignment horizontal="left" vertical="center" wrapText="1"/>
    </xf>
    <xf numFmtId="0" fontId="3" fillId="0" borderId="10" xfId="61" applyFont="1" applyFill="1" applyBorder="1" applyAlignment="1">
      <alignment horizontal="left" vertical="center" wrapText="1"/>
    </xf>
    <xf numFmtId="178" fontId="3" fillId="0" borderId="10" xfId="85" applyNumberFormat="1" applyFont="1" applyFill="1" applyBorder="1" applyAlignment="1">
      <alignment horizontal="left" vertical="center" wrapText="1"/>
    </xf>
    <xf numFmtId="49" fontId="3" fillId="0" borderId="10" xfId="67" applyNumberFormat="1" applyFont="1" applyFill="1" applyBorder="1" applyAlignment="1">
      <alignment horizontal="center" vertical="center" wrapText="1"/>
    </xf>
    <xf numFmtId="178" fontId="3" fillId="0" borderId="10" xfId="80" applyNumberFormat="1" applyFont="1" applyFill="1" applyBorder="1" applyAlignment="1">
      <alignment horizontal="center" vertical="center" wrapText="1"/>
    </xf>
    <xf numFmtId="178" fontId="3" fillId="0" borderId="11" xfId="80" applyNumberFormat="1" applyFont="1" applyFill="1" applyBorder="1" applyAlignment="1">
      <alignment horizontal="center" vertical="center" wrapText="1"/>
    </xf>
    <xf numFmtId="180" fontId="7" fillId="0" borderId="10" xfId="74" applyNumberFormat="1" applyFont="1" applyFill="1" applyBorder="1" applyAlignment="1">
      <alignment horizontal="center" vertical="center" wrapText="1"/>
    </xf>
    <xf numFmtId="180" fontId="7" fillId="0" borderId="11" xfId="74" applyNumberFormat="1" applyFont="1" applyFill="1" applyBorder="1" applyAlignment="1">
      <alignment horizontal="center" vertical="center" wrapText="1"/>
    </xf>
    <xf numFmtId="0" fontId="3" fillId="0" borderId="10" xfId="84" applyFont="1" applyFill="1" applyBorder="1" applyAlignment="1">
      <alignment horizontal="center" vertical="center" wrapText="1"/>
    </xf>
    <xf numFmtId="178" fontId="3" fillId="0" borderId="10" xfId="84" applyNumberFormat="1" applyFont="1" applyFill="1" applyBorder="1" applyAlignment="1">
      <alignment horizontal="left" vertical="center" wrapText="1"/>
    </xf>
    <xf numFmtId="0" fontId="3" fillId="0" borderId="11" xfId="0" applyFont="1" applyFill="1" applyBorder="1" applyAlignment="1">
      <alignment horizontal="center" vertical="center" wrapText="1"/>
    </xf>
    <xf numFmtId="178" fontId="3" fillId="0" borderId="10" xfId="84" applyNumberFormat="1" applyFont="1" applyFill="1" applyBorder="1" applyAlignment="1">
      <alignment horizontal="center" vertical="center" wrapText="1"/>
    </xf>
    <xf numFmtId="0" fontId="3" fillId="0" borderId="11" xfId="62" applyFont="1" applyFill="1" applyBorder="1" applyAlignment="1">
      <alignment horizontal="center" vertical="center" wrapText="1"/>
    </xf>
    <xf numFmtId="180" fontId="3" fillId="0" borderId="10" xfId="0" applyNumberFormat="1" applyFont="1" applyFill="1" applyBorder="1" applyAlignment="1">
      <alignment horizontal="center" vertical="center" wrapText="1"/>
    </xf>
    <xf numFmtId="178" fontId="3" fillId="0" borderId="10" xfId="0" applyNumberFormat="1" applyFont="1" applyFill="1" applyBorder="1" applyAlignment="1">
      <alignment horizontal="left" vertical="center" wrapText="1"/>
    </xf>
    <xf numFmtId="0" fontId="3" fillId="0" borderId="10" xfId="62" applyFont="1" applyFill="1" applyBorder="1" applyAlignment="1">
      <alignment horizontal="center" vertical="center" wrapText="1"/>
    </xf>
    <xf numFmtId="0" fontId="1" fillId="0" borderId="10" xfId="0" applyFont="1" applyFill="1" applyBorder="1" applyAlignment="1">
      <alignment vertical="center" wrapText="1"/>
    </xf>
    <xf numFmtId="180" fontId="3" fillId="0" borderId="10" xfId="98" applyNumberFormat="1" applyFont="1" applyFill="1" applyBorder="1" applyAlignment="1">
      <alignment horizontal="center" vertical="center" wrapText="1"/>
    </xf>
    <xf numFmtId="178" fontId="3" fillId="0" borderId="10" xfId="41" applyNumberFormat="1" applyFont="1" applyFill="1" applyBorder="1" applyAlignment="1">
      <alignment horizontal="center" vertical="center" wrapText="1"/>
    </xf>
    <xf numFmtId="178" fontId="3" fillId="0" borderId="10" xfId="98" applyNumberFormat="1" applyFont="1" applyFill="1" applyBorder="1" applyAlignment="1">
      <alignment horizontal="center" vertical="center" wrapText="1"/>
    </xf>
    <xf numFmtId="49" fontId="3" fillId="0" borderId="10" xfId="41" applyNumberFormat="1" applyFont="1" applyFill="1" applyBorder="1" applyAlignment="1">
      <alignment vertical="center" wrapText="1"/>
    </xf>
    <xf numFmtId="178" fontId="3" fillId="0" borderId="10" xfId="98" applyNumberFormat="1" applyFont="1" applyFill="1" applyBorder="1" applyAlignment="1">
      <alignment horizontal="left" vertical="center" wrapText="1"/>
    </xf>
    <xf numFmtId="49" fontId="3" fillId="0" borderId="10" xfId="74" applyNumberFormat="1" applyFont="1" applyFill="1" applyBorder="1" applyAlignment="1">
      <alignment horizontal="left" vertical="center" wrapText="1"/>
    </xf>
    <xf numFmtId="0" fontId="3" fillId="0" borderId="10" xfId="100" applyFont="1" applyFill="1" applyBorder="1" applyAlignment="1">
      <alignment horizontal="center" vertical="center" wrapText="1"/>
    </xf>
    <xf numFmtId="178" fontId="3" fillId="0" borderId="10" xfId="74" applyNumberFormat="1" applyFont="1" applyFill="1" applyBorder="1" applyAlignment="1">
      <alignment horizontal="center" vertical="center" wrapText="1"/>
    </xf>
    <xf numFmtId="0" fontId="3" fillId="0" borderId="10" xfId="101" applyFont="1" applyFill="1" applyBorder="1" applyAlignment="1">
      <alignment horizontal="center" vertical="center"/>
    </xf>
    <xf numFmtId="0" fontId="3" fillId="0" borderId="10" xfId="62" applyFont="1" applyFill="1" applyBorder="1" applyAlignment="1">
      <alignment horizontal="left" vertical="center" wrapText="1"/>
    </xf>
    <xf numFmtId="176" fontId="3" fillId="0" borderId="10" xfId="62" applyNumberFormat="1" applyFont="1" applyFill="1" applyBorder="1" applyAlignment="1">
      <alignment horizontal="center" vertical="center" wrapText="1"/>
    </xf>
    <xf numFmtId="0" fontId="3" fillId="0" borderId="10" xfId="102" applyFont="1" applyFill="1" applyBorder="1" applyAlignment="1">
      <alignment horizontal="left" vertical="center" wrapText="1"/>
    </xf>
    <xf numFmtId="0" fontId="3" fillId="0" borderId="10" xfId="102" applyFont="1" applyFill="1" applyBorder="1" applyAlignment="1">
      <alignment horizontal="center" vertical="center" wrapText="1"/>
    </xf>
    <xf numFmtId="178" fontId="3" fillId="0" borderId="10" xfId="102" applyNumberFormat="1" applyFont="1" applyFill="1" applyBorder="1" applyAlignment="1">
      <alignment horizontal="center" vertical="center" wrapText="1"/>
    </xf>
    <xf numFmtId="49" fontId="10" fillId="0" borderId="10" xfId="23" applyNumberFormat="1" applyFont="1" applyFill="1" applyBorder="1" applyAlignment="1">
      <alignment horizontal="left" vertical="center" wrapText="1"/>
    </xf>
    <xf numFmtId="0" fontId="3" fillId="0" borderId="10" xfId="74" applyFont="1" applyFill="1" applyBorder="1" applyAlignment="1">
      <alignment horizontal="center" vertical="center" wrapText="1"/>
    </xf>
    <xf numFmtId="0" fontId="0" fillId="0" borderId="12" xfId="0" applyFont="1" applyFill="1" applyBorder="1" applyAlignment="1">
      <alignment vertical="center" wrapText="1"/>
    </xf>
    <xf numFmtId="0" fontId="3" fillId="0" borderId="10" xfId="0" applyNumberFormat="1" applyFont="1" applyFill="1" applyBorder="1" applyAlignment="1">
      <alignment horizontal="left" vertical="center" wrapText="1"/>
    </xf>
    <xf numFmtId="0" fontId="12" fillId="0" borderId="10" xfId="0" applyFont="1" applyFill="1" applyBorder="1" applyAlignment="1">
      <alignment vertical="center" wrapText="1"/>
    </xf>
    <xf numFmtId="0" fontId="5"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180" fontId="7" fillId="0" borderId="10" xfId="23" applyNumberFormat="1" applyFont="1" applyFill="1" applyBorder="1" applyAlignment="1">
      <alignment horizontal="left" vertical="center" wrapText="1"/>
    </xf>
    <xf numFmtId="176" fontId="7" fillId="0" borderId="10" xfId="23" applyNumberFormat="1" applyFont="1" applyFill="1" applyBorder="1" applyAlignment="1">
      <alignment horizontal="center" vertical="center" wrapText="1"/>
    </xf>
    <xf numFmtId="0" fontId="4" fillId="0" borderId="10" xfId="80" applyFont="1" applyFill="1" applyBorder="1" applyAlignment="1">
      <alignment horizontal="center" vertical="center" wrapText="1"/>
    </xf>
    <xf numFmtId="180" fontId="3" fillId="0" borderId="10" xfId="23" applyNumberFormat="1" applyFont="1" applyFill="1" applyBorder="1" applyAlignment="1">
      <alignment horizontal="center" vertical="center" wrapText="1"/>
    </xf>
    <xf numFmtId="0" fontId="3" fillId="0" borderId="10" xfId="89" applyFont="1" applyFill="1" applyBorder="1" applyAlignment="1">
      <alignment vertical="center" wrapText="1"/>
    </xf>
    <xf numFmtId="176" fontId="3" fillId="0" borderId="10" xfId="26" applyNumberFormat="1" applyFont="1" applyFill="1" applyBorder="1" applyAlignment="1">
      <alignment horizontal="center" vertical="center" wrapText="1"/>
    </xf>
    <xf numFmtId="176" fontId="3" fillId="0" borderId="10" xfId="41" applyNumberFormat="1" applyFont="1" applyFill="1" applyBorder="1" applyAlignment="1">
      <alignment horizontal="center" vertical="center" wrapText="1"/>
    </xf>
    <xf numFmtId="0" fontId="3" fillId="0" borderId="10" xfId="40" applyFont="1" applyFill="1" applyBorder="1" applyAlignment="1">
      <alignment vertical="center" wrapText="1"/>
    </xf>
    <xf numFmtId="176" fontId="3" fillId="0" borderId="10" xfId="74" applyNumberFormat="1" applyFont="1" applyFill="1" applyBorder="1" applyAlignment="1">
      <alignment horizontal="center" vertical="center" wrapText="1"/>
    </xf>
    <xf numFmtId="0" fontId="3" fillId="0" borderId="10" xfId="75" applyFont="1" applyFill="1" applyBorder="1" applyAlignment="1">
      <alignment vertical="center" wrapText="1"/>
    </xf>
    <xf numFmtId="0" fontId="3" fillId="0" borderId="10" xfId="89" applyFont="1" applyFill="1" applyBorder="1" applyAlignment="1">
      <alignment horizontal="left" vertical="center" wrapText="1"/>
    </xf>
    <xf numFmtId="0" fontId="3" fillId="0" borderId="10" xfId="79" applyFont="1" applyFill="1" applyBorder="1" applyAlignment="1">
      <alignment horizontal="left" vertical="center" wrapText="1"/>
    </xf>
    <xf numFmtId="0" fontId="3" fillId="0" borderId="10" xfId="77" applyFont="1" applyFill="1" applyBorder="1" applyAlignment="1">
      <alignment horizontal="left" vertical="center" wrapText="1"/>
    </xf>
    <xf numFmtId="0" fontId="3" fillId="0" borderId="10" xfId="77" applyFont="1" applyFill="1" applyBorder="1" applyAlignment="1">
      <alignment horizontal="center" vertical="center" wrapText="1"/>
    </xf>
    <xf numFmtId="178" fontId="3" fillId="0" borderId="10" xfId="77" applyNumberFormat="1" applyFont="1" applyFill="1" applyBorder="1" applyAlignment="1">
      <alignment horizontal="center" vertical="center" wrapText="1"/>
    </xf>
    <xf numFmtId="0" fontId="3" fillId="0" borderId="10" xfId="80" applyFont="1" applyFill="1" applyBorder="1" applyAlignment="1">
      <alignment horizontal="center" vertical="center" wrapText="1"/>
    </xf>
    <xf numFmtId="0" fontId="5" fillId="0" borderId="10" xfId="95" applyFont="1" applyFill="1" applyBorder="1" applyAlignment="1">
      <alignment horizontal="center" vertical="center" wrapText="1"/>
    </xf>
    <xf numFmtId="0" fontId="3" fillId="0" borderId="10" xfId="89" applyFont="1" applyFill="1" applyBorder="1" applyAlignment="1">
      <alignment horizontal="center" vertical="center" wrapText="1"/>
    </xf>
    <xf numFmtId="0" fontId="3" fillId="0" borderId="10" xfId="26" applyFont="1" applyFill="1" applyBorder="1" applyAlignment="1">
      <alignment horizontal="center" vertical="center" wrapText="1"/>
    </xf>
    <xf numFmtId="49" fontId="3" fillId="0" borderId="10" xfId="26" applyNumberFormat="1" applyFont="1" applyFill="1" applyBorder="1" applyAlignment="1">
      <alignment horizontal="left" vertical="center" wrapText="1"/>
    </xf>
    <xf numFmtId="49" fontId="3" fillId="0" borderId="10" xfId="26" applyNumberFormat="1" applyFont="1" applyFill="1" applyBorder="1" applyAlignment="1">
      <alignment horizontal="center" vertical="center" wrapText="1"/>
    </xf>
    <xf numFmtId="49" fontId="3" fillId="0" borderId="10" xfId="23" applyNumberFormat="1" applyFont="1" applyFill="1" applyBorder="1" applyAlignment="1">
      <alignment vertical="center" wrapText="1"/>
    </xf>
    <xf numFmtId="180" fontId="7" fillId="0" borderId="10" xfId="74" applyNumberFormat="1" applyFont="1" applyFill="1" applyBorder="1" applyAlignment="1">
      <alignment vertical="center" wrapText="1"/>
    </xf>
    <xf numFmtId="180" fontId="3" fillId="0" borderId="10" xfId="84" applyNumberFormat="1" applyFont="1" applyFill="1" applyBorder="1" applyAlignment="1">
      <alignment horizontal="center" vertical="center" wrapText="1"/>
    </xf>
    <xf numFmtId="0" fontId="3" fillId="0" borderId="10" xfId="66" applyFont="1" applyFill="1" applyBorder="1" applyAlignment="1">
      <alignment horizontal="center" vertical="center" wrapText="1"/>
    </xf>
    <xf numFmtId="0" fontId="3" fillId="0" borderId="10" xfId="64" applyFont="1" applyFill="1" applyBorder="1" applyAlignment="1">
      <alignment horizontal="left" vertical="center" wrapText="1"/>
    </xf>
    <xf numFmtId="178" fontId="3" fillId="0" borderId="10" xfId="90" applyNumberFormat="1" applyFont="1" applyFill="1" applyBorder="1" applyAlignment="1">
      <alignment horizontal="center" vertical="center" wrapText="1"/>
    </xf>
    <xf numFmtId="178" fontId="3" fillId="0" borderId="10" xfId="86" applyNumberFormat="1" applyFont="1" applyFill="1" applyBorder="1" applyAlignment="1">
      <alignment horizontal="left" vertical="center" wrapText="1"/>
    </xf>
    <xf numFmtId="49" fontId="3" fillId="0" borderId="10" xfId="5" applyNumberFormat="1" applyFont="1" applyFill="1" applyBorder="1" applyAlignment="1">
      <alignment horizontal="center" vertical="center" wrapText="1"/>
    </xf>
    <xf numFmtId="180" fontId="7" fillId="0" borderId="10" xfId="50" applyNumberFormat="1" applyFont="1" applyFill="1" applyBorder="1" applyAlignment="1">
      <alignment vertical="center" wrapText="1"/>
    </xf>
    <xf numFmtId="180" fontId="7" fillId="0" borderId="10" xfId="50" applyNumberFormat="1" applyFont="1" applyFill="1" applyBorder="1" applyAlignment="1">
      <alignment horizontal="center" vertical="center" wrapText="1"/>
    </xf>
    <xf numFmtId="0" fontId="3" fillId="0" borderId="10" xfId="84" applyFont="1" applyFill="1" applyBorder="1" applyAlignment="1">
      <alignment vertical="center" wrapText="1"/>
    </xf>
    <xf numFmtId="0" fontId="3" fillId="0" borderId="10" xfId="64" applyFont="1" applyFill="1" applyBorder="1" applyAlignment="1">
      <alignment horizontal="center" vertical="center" wrapText="1"/>
    </xf>
    <xf numFmtId="176" fontId="3" fillId="0" borderId="10" xfId="64" applyNumberFormat="1" applyFont="1" applyFill="1" applyBorder="1" applyAlignment="1">
      <alignment horizontal="center" vertical="center" wrapText="1"/>
    </xf>
    <xf numFmtId="49" fontId="3" fillId="0" borderId="10" xfId="50" applyNumberFormat="1" applyFont="1" applyFill="1" applyBorder="1" applyAlignment="1">
      <alignment horizontal="center" vertical="center" wrapText="1"/>
    </xf>
    <xf numFmtId="0" fontId="3" fillId="0" borderId="10" xfId="37" applyFont="1" applyFill="1" applyBorder="1" applyAlignment="1">
      <alignment horizontal="left" vertical="center" wrapText="1"/>
    </xf>
    <xf numFmtId="49" fontId="3" fillId="0" borderId="10" xfId="71" applyNumberFormat="1" applyFont="1" applyFill="1" applyBorder="1" applyAlignment="1">
      <alignment horizontal="center" vertical="center" wrapText="1"/>
    </xf>
    <xf numFmtId="178" fontId="3" fillId="0" borderId="10" xfId="93" applyNumberFormat="1" applyFont="1" applyFill="1" applyBorder="1" applyAlignment="1">
      <alignment horizontal="center" vertical="center" wrapText="1"/>
    </xf>
    <xf numFmtId="0" fontId="3" fillId="0" borderId="10" xfId="84" applyFont="1" applyFill="1" applyBorder="1" applyAlignment="1">
      <alignment horizontal="left" vertical="center" wrapText="1"/>
    </xf>
    <xf numFmtId="0" fontId="3" fillId="0" borderId="10" xfId="38" applyFont="1" applyFill="1" applyBorder="1" applyAlignment="1">
      <alignment horizontal="left" vertical="center" wrapText="1"/>
    </xf>
    <xf numFmtId="178" fontId="3" fillId="0" borderId="10" xfId="82" applyNumberFormat="1" applyFont="1" applyFill="1" applyBorder="1" applyAlignment="1">
      <alignment horizontal="left" vertical="center" wrapText="1"/>
    </xf>
    <xf numFmtId="49" fontId="3" fillId="0" borderId="10" xfId="30" applyNumberFormat="1" applyFont="1" applyFill="1" applyBorder="1" applyAlignment="1">
      <alignment horizontal="center" vertical="center" wrapText="1"/>
    </xf>
    <xf numFmtId="180" fontId="10" fillId="0" borderId="10" xfId="84" applyNumberFormat="1" applyFont="1" applyFill="1" applyBorder="1" applyAlignment="1">
      <alignment horizontal="center" vertical="center" wrapText="1"/>
    </xf>
    <xf numFmtId="0" fontId="10" fillId="0" borderId="10" xfId="58" applyFont="1" applyFill="1" applyBorder="1" applyAlignment="1">
      <alignment horizontal="left" vertical="center" wrapText="1"/>
    </xf>
    <xf numFmtId="0" fontId="6" fillId="0" borderId="10" xfId="58" applyFont="1" applyFill="1" applyBorder="1" applyAlignment="1">
      <alignment horizontal="left" vertical="center" wrapText="1"/>
    </xf>
    <xf numFmtId="0" fontId="10" fillId="0" borderId="10" xfId="58" applyFont="1" applyFill="1" applyBorder="1" applyAlignment="1">
      <alignment horizontal="center" vertical="center" wrapText="1"/>
    </xf>
    <xf numFmtId="180" fontId="7" fillId="0" borderId="10" xfId="0" applyNumberFormat="1" applyFont="1" applyFill="1" applyBorder="1" applyAlignment="1">
      <alignment horizontal="center" vertical="center" wrapText="1"/>
    </xf>
    <xf numFmtId="178" fontId="7" fillId="0" borderId="10" xfId="0" applyNumberFormat="1" applyFont="1" applyFill="1" applyBorder="1" applyAlignment="1">
      <alignment vertical="center" wrapText="1"/>
    </xf>
    <xf numFmtId="178" fontId="7" fillId="0" borderId="10" xfId="0" applyNumberFormat="1" applyFont="1" applyFill="1" applyBorder="1" applyAlignment="1">
      <alignment horizontal="center" vertical="center" wrapText="1"/>
    </xf>
    <xf numFmtId="178" fontId="3" fillId="0" borderId="10" xfId="9" applyNumberFormat="1" applyFont="1" applyFill="1" applyBorder="1" applyAlignment="1">
      <alignment horizontal="left" vertical="center" wrapText="1"/>
    </xf>
    <xf numFmtId="178" fontId="3" fillId="0" borderId="10" xfId="9" applyNumberFormat="1" applyFont="1" applyFill="1" applyBorder="1" applyAlignment="1">
      <alignment vertical="center" wrapText="1"/>
    </xf>
    <xf numFmtId="178" fontId="3" fillId="0" borderId="10" xfId="88" applyNumberFormat="1" applyFont="1" applyFill="1" applyBorder="1" applyAlignment="1">
      <alignment horizontal="center" vertical="center" wrapText="1"/>
    </xf>
    <xf numFmtId="180" fontId="7" fillId="0" borderId="10" xfId="23" applyNumberFormat="1" applyFont="1" applyFill="1" applyBorder="1" applyAlignment="1">
      <alignment vertical="center" wrapText="1"/>
    </xf>
    <xf numFmtId="49" fontId="3" fillId="0" borderId="10" xfId="74" applyNumberFormat="1" applyFont="1" applyFill="1" applyBorder="1" applyAlignment="1">
      <alignment vertical="center" wrapText="1"/>
    </xf>
    <xf numFmtId="0" fontId="3" fillId="0" borderId="10" xfId="68" applyFont="1" applyFill="1" applyBorder="1" applyAlignment="1">
      <alignment horizontal="center" vertical="center" wrapText="1"/>
    </xf>
    <xf numFmtId="0" fontId="7" fillId="0" borderId="10" xfId="65" applyFont="1" applyFill="1" applyBorder="1" applyAlignment="1">
      <alignment vertical="center" wrapText="1"/>
    </xf>
    <xf numFmtId="0" fontId="7" fillId="0" borderId="10" xfId="65" applyFont="1" applyFill="1" applyBorder="1" applyAlignment="1">
      <alignment horizontal="center" vertical="center" wrapText="1"/>
    </xf>
    <xf numFmtId="0" fontId="3" fillId="0" borderId="10" xfId="65" applyFont="1" applyFill="1" applyBorder="1" applyAlignment="1">
      <alignment horizontal="left" vertical="center" wrapText="1"/>
    </xf>
    <xf numFmtId="176" fontId="3" fillId="0" borderId="10" xfId="65" applyNumberFormat="1" applyFont="1" applyFill="1" applyBorder="1" applyAlignment="1">
      <alignment horizontal="center" vertical="center" wrapText="1"/>
    </xf>
    <xf numFmtId="0" fontId="3" fillId="0" borderId="10" xfId="65" applyFont="1" applyFill="1" applyBorder="1" applyAlignment="1">
      <alignment horizontal="left" vertical="center" wrapText="1"/>
    </xf>
    <xf numFmtId="178" fontId="3" fillId="0" borderId="10" xfId="99" applyNumberFormat="1" applyFont="1" applyFill="1" applyBorder="1" applyAlignment="1">
      <alignment horizontal="left" vertical="center" wrapText="1"/>
    </xf>
    <xf numFmtId="49" fontId="3" fillId="0" borderId="10" xfId="68" applyNumberFormat="1" applyFont="1" applyFill="1" applyBorder="1" applyAlignment="1">
      <alignment horizontal="center" vertical="center" wrapText="1"/>
    </xf>
    <xf numFmtId="180" fontId="7" fillId="0" borderId="10" xfId="84" applyNumberFormat="1" applyFont="1" applyFill="1" applyBorder="1" applyAlignment="1">
      <alignment horizontal="center" vertical="center" wrapText="1"/>
    </xf>
    <xf numFmtId="178" fontId="7" fillId="0" borderId="10" xfId="84" applyNumberFormat="1" applyFont="1" applyFill="1" applyBorder="1" applyAlignment="1">
      <alignment vertical="center" wrapText="1"/>
    </xf>
    <xf numFmtId="178" fontId="7" fillId="0" borderId="10" xfId="84" applyNumberFormat="1" applyFont="1" applyFill="1" applyBorder="1" applyAlignment="1">
      <alignment horizontal="center" vertical="center" wrapText="1"/>
    </xf>
    <xf numFmtId="180" fontId="3" fillId="0" borderId="10" xfId="92" applyNumberFormat="1" applyFont="1" applyFill="1" applyBorder="1" applyAlignment="1">
      <alignment horizontal="center" vertical="center" wrapText="1"/>
    </xf>
    <xf numFmtId="178" fontId="3" fillId="0" borderId="10" xfId="94" applyNumberFormat="1" applyFont="1" applyFill="1" applyBorder="1" applyAlignment="1">
      <alignment horizontal="left" vertical="center" wrapText="1"/>
    </xf>
    <xf numFmtId="49" fontId="3" fillId="0" borderId="10" xfId="73" applyNumberFormat="1" applyFont="1" applyFill="1" applyBorder="1" applyAlignment="1">
      <alignment horizontal="center" vertical="center" wrapText="1"/>
    </xf>
    <xf numFmtId="178" fontId="3" fillId="0" borderId="10" xfId="94" applyNumberFormat="1" applyFont="1" applyFill="1" applyBorder="1" applyAlignment="1">
      <alignment horizontal="center" vertical="center" wrapText="1"/>
    </xf>
    <xf numFmtId="0" fontId="3" fillId="0" borderId="10" xfId="94" applyFont="1" applyFill="1" applyBorder="1" applyAlignment="1">
      <alignment horizontal="center" vertical="center" wrapText="1"/>
    </xf>
    <xf numFmtId="178" fontId="3" fillId="0" borderId="10" xfId="89" applyNumberFormat="1" applyFont="1" applyFill="1" applyBorder="1" applyAlignment="1">
      <alignment horizontal="left" vertical="center" wrapText="1"/>
    </xf>
    <xf numFmtId="49" fontId="3" fillId="0" borderId="10" xfId="68" applyNumberFormat="1" applyFont="1" applyFill="1" applyBorder="1" applyAlignment="1">
      <alignment horizontal="left" vertical="center" wrapText="1"/>
    </xf>
    <xf numFmtId="178" fontId="3" fillId="0" borderId="10" xfId="68" applyNumberFormat="1" applyFont="1" applyFill="1" applyBorder="1" applyAlignment="1">
      <alignment horizontal="center" vertical="center" wrapText="1"/>
    </xf>
    <xf numFmtId="49" fontId="3" fillId="0" borderId="10" xfId="68" applyNumberFormat="1" applyFont="1" applyFill="1" applyBorder="1" applyAlignment="1">
      <alignment vertical="center" wrapText="1"/>
    </xf>
    <xf numFmtId="0" fontId="3" fillId="0" borderId="0" xfId="62" applyFont="1" applyFill="1" applyBorder="1" applyAlignment="1">
      <alignment horizontal="center" vertical="center" wrapText="1"/>
    </xf>
    <xf numFmtId="0" fontId="3" fillId="0" borderId="0" xfId="58"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3" fillId="0" borderId="0" xfId="58" applyFont="1" applyFill="1" applyBorder="1" applyAlignment="1">
      <alignment horizontal="center" vertical="center" wrapText="1"/>
    </xf>
    <xf numFmtId="178" fontId="3" fillId="0" borderId="0" xfId="74"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wrapText="1"/>
    </xf>
    <xf numFmtId="178" fontId="3" fillId="0" borderId="13" xfId="74" applyNumberFormat="1" applyFont="1" applyFill="1" applyBorder="1" applyAlignment="1">
      <alignment horizontal="center" vertical="center" wrapText="1"/>
    </xf>
    <xf numFmtId="0" fontId="3" fillId="0" borderId="10" xfId="58" applyFont="1" applyFill="1" applyBorder="1" applyAlignment="1">
      <alignment horizontal="center" vertical="center" wrapText="1"/>
    </xf>
    <xf numFmtId="178" fontId="0" fillId="0" borderId="10" xfId="0" applyNumberFormat="1" applyFont="1" applyFill="1" applyBorder="1" applyAlignment="1">
      <alignment horizontal="center" vertical="center" wrapText="1"/>
    </xf>
    <xf numFmtId="0" fontId="3" fillId="0" borderId="10" xfId="62" applyFont="1" applyFill="1" applyBorder="1" applyAlignment="1">
      <alignment horizontal="center" vertical="center" wrapText="1"/>
    </xf>
    <xf numFmtId="0" fontId="3" fillId="0" borderId="10" xfId="58" applyFont="1" applyFill="1" applyBorder="1" applyAlignment="1">
      <alignment horizontal="left" vertical="center" wrapText="1"/>
    </xf>
    <xf numFmtId="178" fontId="3" fillId="0" borderId="10" xfId="74" applyNumberFormat="1" applyFont="1" applyFill="1" applyBorder="1" applyAlignment="1">
      <alignment horizontal="center" vertical="center" wrapText="1"/>
    </xf>
  </cellXfs>
  <cellStyles count="103">
    <cellStyle name="常规" xfId="0" builtinId="0"/>
    <cellStyle name="货币[0]" xfId="1" builtinId="7"/>
    <cellStyle name="20% - 强调文字颜色 3" xfId="2" builtinId="38"/>
    <cellStyle name="输入" xfId="3" builtinId="20"/>
    <cellStyle name="货币" xfId="4" builtinId="4"/>
    <cellStyle name="0,0_x000d__x000a_NA_x000d__x000a_ 3 11" xfId="5"/>
    <cellStyle name="千位分隔[0]" xfId="6" builtinId="6"/>
    <cellStyle name="40% - 强调文字颜色 3" xfId="7" builtinId="39"/>
    <cellStyle name="差" xfId="8" builtinId="27"/>
    <cellStyle name="常规 7 3" xfId="9"/>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0,0_x000d__x000a_NA_x000d__x000a_" xfId="23"/>
    <cellStyle name="60% - 强调文字颜色 1" xfId="24" builtinId="32"/>
    <cellStyle name="标题 3" xfId="25" builtinId="18"/>
    <cellStyle name="0,0_x000d__x000a_NA_x000d__x000a_ 2 2" xfId="26"/>
    <cellStyle name="60% - 强调文字颜色 4" xfId="27" builtinId="44"/>
    <cellStyle name="输出" xfId="28" builtinId="21"/>
    <cellStyle name="计算" xfId="29" builtinId="22"/>
    <cellStyle name="0,0_x000d__x000a_NA_x000d__x000a_ 10 3"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_x0007_ 3 2 9" xfId="37"/>
    <cellStyle name="_x0007_ 2 13" xfId="38"/>
    <cellStyle name="适中" xfId="39" builtinId="28"/>
    <cellStyle name="常规 6 2 2" xfId="40"/>
    <cellStyle name="0,0_x000d__x000a_NA_x000d__x000a_ 10" xfId="41"/>
    <cellStyle name="20% - 强调文字颜色 5" xfId="42" builtinId="46"/>
    <cellStyle name="强调文字颜色 1" xfId="43" builtinId="29"/>
    <cellStyle name="常规 11 3 5" xfId="44"/>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0,0_x000d__x000a_NA_x000d__x000a_ 13" xfId="50"/>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_x0007_" xfId="58"/>
    <cellStyle name="40% - 强调文字颜色 6" xfId="59" builtinId="51"/>
    <cellStyle name="60% - 强调文字颜色 6" xfId="60" builtinId="52"/>
    <cellStyle name="_x0007_ 2" xfId="61"/>
    <cellStyle name="_x0007_ 10" xfId="62"/>
    <cellStyle name="0,0_x000d__x000a_NA_x000d__x000a_ 3 2 2" xfId="63"/>
    <cellStyle name="_x0007_ 12" xfId="64"/>
    <cellStyle name="_x0007_ 2 3" xfId="65"/>
    <cellStyle name="_x0007_ 3 2" xfId="66"/>
    <cellStyle name="0,0_x000d__x000a_NA_x000d__x000a_ 3" xfId="67"/>
    <cellStyle name="0,0_x000d__x000a_NA_x000d__x000a_ 3 3" xfId="68"/>
    <cellStyle name="0,0_x000d__x000a_NA_x000d__x000a_ 4" xfId="69"/>
    <cellStyle name="0,0_x000d__x000a_NA_x000d__x000a_ 4 2" xfId="70"/>
    <cellStyle name="0,0_x000d__x000a_NA_x000d__x000a_ 4 2 10" xfId="71"/>
    <cellStyle name="0,0_x000d__x000a_NA_x000d__x000a_ 4 2 2 2" xfId="72"/>
    <cellStyle name="0,0_x000d__x000a_NA_x000d__x000a_ 5" xfId="73"/>
    <cellStyle name="0,0_x000d__x000a_NA_x000d__x000a_ 5 2 2" xfId="74"/>
    <cellStyle name="常规 10" xfId="75"/>
    <cellStyle name="常规 10 2 2" xfId="76"/>
    <cellStyle name="常规 10 4" xfId="77"/>
    <cellStyle name="常规 18" xfId="78"/>
    <cellStyle name="常规 3 3 4" xfId="79"/>
    <cellStyle name="常规 2" xfId="80"/>
    <cellStyle name="常规 2 10" xfId="81"/>
    <cellStyle name="常规 2 10 2" xfId="82"/>
    <cellStyle name="常规 2 14" xfId="83"/>
    <cellStyle name="常规 2 14 2" xfId="84"/>
    <cellStyle name="常规 2 2" xfId="85"/>
    <cellStyle name="常规 2 2 11" xfId="86"/>
    <cellStyle name="常规 2 2 2 2" xfId="87"/>
    <cellStyle name="常规 2 2 2 2 2 2" xfId="88"/>
    <cellStyle name="常规 2 2 3" xfId="89"/>
    <cellStyle name="常规 2 4 2" xfId="90"/>
    <cellStyle name="常规 2 4 2 12" xfId="91"/>
    <cellStyle name="常规 2 4 2 2" xfId="92"/>
    <cellStyle name="常规 2 4 2 9" xfId="93"/>
    <cellStyle name="常规 2 5" xfId="94"/>
    <cellStyle name="常规 3" xfId="95"/>
    <cellStyle name="常规 7 2 2" xfId="96"/>
    <cellStyle name="常规 9" xfId="97"/>
    <cellStyle name="常规_H报价体系20150512（建筑工程整理初稿）" xfId="98"/>
    <cellStyle name="常规_H报价体系20150512(实验室家具)" xfId="99"/>
    <cellStyle name="常规_报价4.18" xfId="100"/>
    <cellStyle name="常规_报价4.18 2 2" xfId="101"/>
    <cellStyle name="常规_分部分项工程量清单计价表 3" xfId="10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090"/>
  <sheetViews>
    <sheetView tabSelected="1" view="pageBreakPreview" zoomScale="85" zoomScaleNormal="40" zoomScaleSheetLayoutView="85" workbookViewId="0">
      <pane ySplit="2" topLeftCell="A846" activePane="bottomLeft" state="frozen"/>
      <selection/>
      <selection pane="bottomLeft" activeCell="J852" sqref="J852"/>
    </sheetView>
  </sheetViews>
  <sheetFormatPr defaultColWidth="9" defaultRowHeight="14.25"/>
  <cols>
    <col min="1" max="1" width="7.875" style="25" customWidth="1"/>
    <col min="2" max="2" width="13.25" style="25" customWidth="1"/>
    <col min="3" max="3" width="127.25" style="26" customWidth="1"/>
    <col min="4" max="4" width="6.625" style="27" customWidth="1"/>
    <col min="5" max="5" width="8.125" style="27" customWidth="1"/>
    <col min="6" max="6" width="16.5" style="27" customWidth="1"/>
    <col min="7" max="7" width="10.625" style="25" customWidth="1"/>
    <col min="8" max="8" width="14.125" style="25" customWidth="1"/>
    <col min="9" max="16384" width="9" style="25"/>
  </cols>
  <sheetData>
    <row r="1" ht="18.75" spans="1:6">
      <c r="A1" s="28" t="s">
        <v>0</v>
      </c>
      <c r="B1" s="29"/>
      <c r="C1" s="30"/>
      <c r="D1" s="29"/>
      <c r="E1" s="29"/>
      <c r="F1" s="29"/>
    </row>
    <row r="2" ht="42.75" spans="1:6">
      <c r="A2" s="31" t="s">
        <v>1</v>
      </c>
      <c r="B2" s="31" t="s">
        <v>2</v>
      </c>
      <c r="C2" s="32" t="s">
        <v>3</v>
      </c>
      <c r="D2" s="31" t="s">
        <v>4</v>
      </c>
      <c r="E2" s="31" t="s">
        <v>5</v>
      </c>
      <c r="F2" s="31" t="s">
        <v>6</v>
      </c>
    </row>
    <row r="3" ht="18.75" spans="1:6">
      <c r="A3" s="33"/>
      <c r="B3" s="34"/>
      <c r="C3" s="35" t="s">
        <v>7</v>
      </c>
      <c r="D3" s="35"/>
      <c r="E3" s="35"/>
      <c r="F3" s="35"/>
    </row>
    <row r="4" ht="24" spans="1:6">
      <c r="A4" s="36"/>
      <c r="B4" s="37" t="s">
        <v>8</v>
      </c>
      <c r="C4" s="37"/>
      <c r="D4" s="38"/>
      <c r="E4" s="38"/>
      <c r="F4" s="39"/>
    </row>
    <row r="5" ht="144" spans="1:6">
      <c r="A5" s="36">
        <v>1</v>
      </c>
      <c r="B5" s="40" t="s">
        <v>9</v>
      </c>
      <c r="C5" s="41" t="s">
        <v>10</v>
      </c>
      <c r="D5" s="42" t="s">
        <v>11</v>
      </c>
      <c r="E5" s="43">
        <v>2.7</v>
      </c>
      <c r="F5" s="39" t="s">
        <v>12</v>
      </c>
    </row>
    <row r="6" ht="24" spans="1:6">
      <c r="A6" s="36">
        <v>2</v>
      </c>
      <c r="B6" s="40" t="s">
        <v>13</v>
      </c>
      <c r="C6" s="41" t="s">
        <v>14</v>
      </c>
      <c r="D6" s="42" t="s">
        <v>11</v>
      </c>
      <c r="E6" s="43">
        <f>4.25*2</f>
        <v>8.5</v>
      </c>
      <c r="F6" s="39" t="s">
        <v>12</v>
      </c>
    </row>
    <row r="7" ht="48" spans="1:6">
      <c r="A7" s="36">
        <v>3</v>
      </c>
      <c r="B7" s="40" t="s">
        <v>15</v>
      </c>
      <c r="C7" s="44" t="s">
        <v>16</v>
      </c>
      <c r="D7" s="42" t="s">
        <v>17</v>
      </c>
      <c r="E7" s="43">
        <v>2</v>
      </c>
      <c r="F7" s="45" t="s">
        <v>18</v>
      </c>
    </row>
    <row r="8" ht="36" spans="1:6">
      <c r="A8" s="36">
        <v>4</v>
      </c>
      <c r="B8" s="40" t="s">
        <v>19</v>
      </c>
      <c r="C8" s="44" t="s">
        <v>20</v>
      </c>
      <c r="D8" s="42" t="s">
        <v>17</v>
      </c>
      <c r="E8" s="43">
        <v>2</v>
      </c>
      <c r="F8" s="45" t="s">
        <v>18</v>
      </c>
    </row>
    <row r="9" ht="128.1" customHeight="1" spans="1:6">
      <c r="A9" s="36">
        <v>5</v>
      </c>
      <c r="B9" s="46" t="s">
        <v>21</v>
      </c>
      <c r="C9" s="47" t="s">
        <v>22</v>
      </c>
      <c r="D9" s="48" t="s">
        <v>23</v>
      </c>
      <c r="E9" s="43">
        <v>3</v>
      </c>
      <c r="F9" s="48" t="s">
        <v>24</v>
      </c>
    </row>
    <row r="10" spans="1:6">
      <c r="A10" s="36">
        <v>6</v>
      </c>
      <c r="B10" s="40" t="s">
        <v>25</v>
      </c>
      <c r="C10" s="44" t="s">
        <v>26</v>
      </c>
      <c r="D10" s="42" t="s">
        <v>17</v>
      </c>
      <c r="E10" s="43">
        <v>4</v>
      </c>
      <c r="F10" s="49" t="s">
        <v>12</v>
      </c>
    </row>
    <row r="11" ht="24" spans="1:6">
      <c r="A11" s="36"/>
      <c r="B11" s="37" t="s">
        <v>27</v>
      </c>
      <c r="C11" s="37"/>
      <c r="D11" s="38"/>
      <c r="E11" s="38"/>
      <c r="F11" s="39"/>
    </row>
    <row r="12" ht="24" spans="1:6">
      <c r="A12" s="36">
        <v>7</v>
      </c>
      <c r="B12" s="40" t="s">
        <v>9</v>
      </c>
      <c r="C12" s="41" t="s">
        <v>28</v>
      </c>
      <c r="D12" s="42" t="s">
        <v>11</v>
      </c>
      <c r="E12" s="43">
        <f>6.4+6.85+7.2</f>
        <v>20.45</v>
      </c>
      <c r="F12" s="39" t="s">
        <v>12</v>
      </c>
    </row>
    <row r="13" ht="24" spans="1:6">
      <c r="A13" s="36">
        <v>8</v>
      </c>
      <c r="B13" s="40" t="s">
        <v>13</v>
      </c>
      <c r="C13" s="41" t="s">
        <v>14</v>
      </c>
      <c r="D13" s="42" t="s">
        <v>11</v>
      </c>
      <c r="E13" s="43">
        <f>4.25*2</f>
        <v>8.5</v>
      </c>
      <c r="F13" s="39" t="s">
        <v>12</v>
      </c>
    </row>
    <row r="14" ht="48" spans="1:6">
      <c r="A14" s="36">
        <v>9</v>
      </c>
      <c r="B14" s="40" t="s">
        <v>15</v>
      </c>
      <c r="C14" s="44" t="s">
        <v>16</v>
      </c>
      <c r="D14" s="42" t="s">
        <v>17</v>
      </c>
      <c r="E14" s="43">
        <f>1+2</f>
        <v>3</v>
      </c>
      <c r="F14" s="45" t="s">
        <v>18</v>
      </c>
    </row>
    <row r="15" ht="36" spans="1:6">
      <c r="A15" s="36">
        <v>10</v>
      </c>
      <c r="B15" s="40" t="s">
        <v>19</v>
      </c>
      <c r="C15" s="44" t="s">
        <v>20</v>
      </c>
      <c r="D15" s="42" t="s">
        <v>17</v>
      </c>
      <c r="E15" s="43">
        <f>1+2</f>
        <v>3</v>
      </c>
      <c r="F15" s="45" t="s">
        <v>18</v>
      </c>
    </row>
    <row r="16" ht="108" spans="1:6">
      <c r="A16" s="36">
        <v>11</v>
      </c>
      <c r="B16" s="50" t="s">
        <v>21</v>
      </c>
      <c r="C16" s="47" t="s">
        <v>22</v>
      </c>
      <c r="D16" s="48" t="s">
        <v>23</v>
      </c>
      <c r="E16" s="43">
        <v>1</v>
      </c>
      <c r="F16" s="48" t="s">
        <v>24</v>
      </c>
    </row>
    <row r="17" spans="1:6">
      <c r="A17" s="36">
        <v>12</v>
      </c>
      <c r="B17" s="40" t="s">
        <v>25</v>
      </c>
      <c r="C17" s="44" t="s">
        <v>26</v>
      </c>
      <c r="D17" s="42" t="s">
        <v>17</v>
      </c>
      <c r="E17" s="43">
        <v>4</v>
      </c>
      <c r="F17" s="49" t="s">
        <v>12</v>
      </c>
    </row>
    <row r="18" ht="24" spans="1:6">
      <c r="A18" s="36"/>
      <c r="B18" s="37" t="s">
        <v>29</v>
      </c>
      <c r="C18" s="37"/>
      <c r="D18" s="38"/>
      <c r="E18" s="38"/>
      <c r="F18" s="39"/>
    </row>
    <row r="19" ht="204" spans="1:6">
      <c r="A19" s="36">
        <v>13</v>
      </c>
      <c r="B19" s="40" t="s">
        <v>30</v>
      </c>
      <c r="C19" s="44" t="s">
        <v>31</v>
      </c>
      <c r="D19" s="42" t="s">
        <v>23</v>
      </c>
      <c r="E19" s="43">
        <v>3</v>
      </c>
      <c r="F19" s="45" t="s">
        <v>32</v>
      </c>
    </row>
    <row r="20" spans="1:6">
      <c r="A20" s="36">
        <v>14</v>
      </c>
      <c r="B20" s="40" t="s">
        <v>33</v>
      </c>
      <c r="C20" s="44" t="s">
        <v>34</v>
      </c>
      <c r="D20" s="42" t="s">
        <v>17</v>
      </c>
      <c r="E20" s="43">
        <v>3</v>
      </c>
      <c r="F20" s="49" t="s">
        <v>12</v>
      </c>
    </row>
    <row r="21" ht="72" spans="1:6">
      <c r="A21" s="36">
        <v>15</v>
      </c>
      <c r="B21" s="40" t="s">
        <v>35</v>
      </c>
      <c r="C21" s="44" t="s">
        <v>36</v>
      </c>
      <c r="D21" s="51" t="s">
        <v>37</v>
      </c>
      <c r="E21" s="43">
        <v>13</v>
      </c>
      <c r="F21" s="39" t="s">
        <v>12</v>
      </c>
    </row>
    <row r="22" spans="1:6">
      <c r="A22" s="36">
        <v>16</v>
      </c>
      <c r="B22" s="40" t="s">
        <v>38</v>
      </c>
      <c r="C22" s="52" t="s">
        <v>39</v>
      </c>
      <c r="D22" s="42" t="s">
        <v>11</v>
      </c>
      <c r="E22" s="43">
        <v>3.2</v>
      </c>
      <c r="F22" s="45" t="s">
        <v>40</v>
      </c>
    </row>
    <row r="23" ht="24" spans="1:6">
      <c r="A23" s="36"/>
      <c r="B23" s="37" t="s">
        <v>41</v>
      </c>
      <c r="C23" s="37"/>
      <c r="D23" s="38"/>
      <c r="E23" s="38"/>
      <c r="F23" s="39"/>
    </row>
    <row r="24" ht="24" spans="1:6">
      <c r="A24" s="36">
        <v>17</v>
      </c>
      <c r="B24" s="40" t="s">
        <v>9</v>
      </c>
      <c r="C24" s="53" t="s">
        <v>28</v>
      </c>
      <c r="D24" s="42" t="s">
        <v>11</v>
      </c>
      <c r="E24" s="43">
        <f>5.15+4.1</f>
        <v>9.25</v>
      </c>
      <c r="F24" s="39" t="s">
        <v>12</v>
      </c>
    </row>
    <row r="25" ht="84" spans="1:6">
      <c r="A25" s="36">
        <v>18</v>
      </c>
      <c r="B25" s="40" t="s">
        <v>42</v>
      </c>
      <c r="C25" s="44" t="s">
        <v>43</v>
      </c>
      <c r="D25" s="51" t="s">
        <v>17</v>
      </c>
      <c r="E25" s="43">
        <v>1</v>
      </c>
      <c r="F25" s="39" t="s">
        <v>12</v>
      </c>
    </row>
    <row r="26" ht="72" spans="1:6">
      <c r="A26" s="36">
        <v>19</v>
      </c>
      <c r="B26" s="40" t="s">
        <v>35</v>
      </c>
      <c r="C26" s="44" t="s">
        <v>36</v>
      </c>
      <c r="D26" s="51" t="s">
        <v>37</v>
      </c>
      <c r="E26" s="43">
        <v>1</v>
      </c>
      <c r="F26" s="39" t="s">
        <v>12</v>
      </c>
    </row>
    <row r="27" ht="136.9" customHeight="1" spans="1:6">
      <c r="A27" s="36">
        <v>20</v>
      </c>
      <c r="B27" s="40" t="s">
        <v>44</v>
      </c>
      <c r="C27" s="40" t="s">
        <v>45</v>
      </c>
      <c r="D27" s="51" t="s">
        <v>17</v>
      </c>
      <c r="E27" s="43">
        <v>2</v>
      </c>
      <c r="F27" s="45" t="s">
        <v>46</v>
      </c>
    </row>
    <row r="28" ht="108" spans="1:6">
      <c r="A28" s="36">
        <v>21</v>
      </c>
      <c r="B28" s="40" t="s">
        <v>47</v>
      </c>
      <c r="C28" s="47" t="s">
        <v>48</v>
      </c>
      <c r="D28" s="42" t="s">
        <v>23</v>
      </c>
      <c r="E28" s="43">
        <v>2</v>
      </c>
      <c r="F28" s="45" t="s">
        <v>24</v>
      </c>
    </row>
    <row r="29" ht="120" spans="1:6">
      <c r="A29" s="36">
        <v>22</v>
      </c>
      <c r="B29" s="40" t="s">
        <v>49</v>
      </c>
      <c r="C29" s="47" t="s">
        <v>50</v>
      </c>
      <c r="D29" s="42" t="s">
        <v>17</v>
      </c>
      <c r="E29" s="43">
        <v>1</v>
      </c>
      <c r="F29" s="39" t="s">
        <v>46</v>
      </c>
    </row>
    <row r="30" spans="1:6">
      <c r="A30" s="36">
        <v>23</v>
      </c>
      <c r="B30" s="40" t="s">
        <v>25</v>
      </c>
      <c r="C30" s="44" t="s">
        <v>26</v>
      </c>
      <c r="D30" s="42" t="s">
        <v>17</v>
      </c>
      <c r="E30" s="43">
        <v>4</v>
      </c>
      <c r="F30" s="49" t="s">
        <v>12</v>
      </c>
    </row>
    <row r="31" ht="24" spans="1:6">
      <c r="A31" s="36"/>
      <c r="B31" s="37" t="s">
        <v>51</v>
      </c>
      <c r="C31" s="54" t="s">
        <v>52</v>
      </c>
      <c r="D31" s="38"/>
      <c r="E31" s="38"/>
      <c r="F31" s="39"/>
    </row>
    <row r="32" ht="24" spans="1:6">
      <c r="A32" s="36">
        <v>24</v>
      </c>
      <c r="B32" s="40" t="s">
        <v>9</v>
      </c>
      <c r="C32" s="53" t="s">
        <v>28</v>
      </c>
      <c r="D32" s="42" t="s">
        <v>11</v>
      </c>
      <c r="E32" s="43">
        <v>2.2</v>
      </c>
      <c r="F32" s="39" t="s">
        <v>12</v>
      </c>
    </row>
    <row r="33" ht="60" spans="1:6">
      <c r="A33" s="36">
        <v>25</v>
      </c>
      <c r="B33" s="40" t="s">
        <v>15</v>
      </c>
      <c r="C33" s="44" t="s">
        <v>53</v>
      </c>
      <c r="D33" s="42" t="s">
        <v>17</v>
      </c>
      <c r="E33" s="43">
        <v>1</v>
      </c>
      <c r="F33" s="45" t="s">
        <v>18</v>
      </c>
    </row>
    <row r="34" ht="36" spans="1:6">
      <c r="A34" s="36">
        <v>26</v>
      </c>
      <c r="B34" s="40" t="s">
        <v>19</v>
      </c>
      <c r="C34" s="44" t="s">
        <v>20</v>
      </c>
      <c r="D34" s="42" t="s">
        <v>17</v>
      </c>
      <c r="E34" s="43">
        <v>1</v>
      </c>
      <c r="F34" s="45" t="s">
        <v>18</v>
      </c>
    </row>
    <row r="35" ht="108" spans="1:6">
      <c r="A35" s="36">
        <v>27</v>
      </c>
      <c r="B35" s="50" t="s">
        <v>21</v>
      </c>
      <c r="C35" s="47" t="s">
        <v>22</v>
      </c>
      <c r="D35" s="48" t="s">
        <v>23</v>
      </c>
      <c r="E35" s="43">
        <v>1</v>
      </c>
      <c r="F35" s="48" t="s">
        <v>24</v>
      </c>
    </row>
    <row r="36" ht="120" spans="1:6">
      <c r="A36" s="36">
        <v>28</v>
      </c>
      <c r="B36" s="40" t="s">
        <v>49</v>
      </c>
      <c r="C36" s="47" t="s">
        <v>50</v>
      </c>
      <c r="D36" s="42" t="s">
        <v>17</v>
      </c>
      <c r="E36" s="43">
        <v>3</v>
      </c>
      <c r="F36" s="39" t="s">
        <v>46</v>
      </c>
    </row>
    <row r="37" spans="1:6">
      <c r="A37" s="36">
        <v>29</v>
      </c>
      <c r="B37" s="40" t="s">
        <v>25</v>
      </c>
      <c r="C37" s="44" t="s">
        <v>26</v>
      </c>
      <c r="D37" s="42" t="s">
        <v>17</v>
      </c>
      <c r="E37" s="43">
        <v>2</v>
      </c>
      <c r="F37" s="49" t="s">
        <v>12</v>
      </c>
    </row>
    <row r="38" ht="24" spans="1:6">
      <c r="A38" s="36"/>
      <c r="B38" s="37" t="s">
        <v>54</v>
      </c>
      <c r="C38" s="37"/>
      <c r="D38" s="38"/>
      <c r="E38" s="38"/>
      <c r="F38" s="39"/>
    </row>
    <row r="39" ht="24" spans="1:6">
      <c r="A39" s="36">
        <v>30</v>
      </c>
      <c r="B39" s="40" t="s">
        <v>9</v>
      </c>
      <c r="C39" s="53" t="s">
        <v>28</v>
      </c>
      <c r="D39" s="42" t="s">
        <v>11</v>
      </c>
      <c r="E39" s="43">
        <v>4.1</v>
      </c>
      <c r="F39" s="39" t="s">
        <v>12</v>
      </c>
    </row>
    <row r="40" ht="24" spans="1:6">
      <c r="A40" s="36">
        <v>31</v>
      </c>
      <c r="B40" s="40" t="s">
        <v>13</v>
      </c>
      <c r="C40" s="41" t="s">
        <v>14</v>
      </c>
      <c r="D40" s="42" t="s">
        <v>11</v>
      </c>
      <c r="E40" s="43">
        <f>3*2</f>
        <v>6</v>
      </c>
      <c r="F40" s="39" t="s">
        <v>12</v>
      </c>
    </row>
    <row r="41" ht="60" spans="1:6">
      <c r="A41" s="36">
        <v>32</v>
      </c>
      <c r="B41" s="40" t="s">
        <v>15</v>
      </c>
      <c r="C41" s="44" t="s">
        <v>53</v>
      </c>
      <c r="D41" s="42" t="s">
        <v>17</v>
      </c>
      <c r="E41" s="43">
        <v>2</v>
      </c>
      <c r="F41" s="45" t="s">
        <v>18</v>
      </c>
    </row>
    <row r="42" ht="36" spans="1:6">
      <c r="A42" s="36">
        <v>33</v>
      </c>
      <c r="B42" s="40" t="s">
        <v>19</v>
      </c>
      <c r="C42" s="44" t="s">
        <v>20</v>
      </c>
      <c r="D42" s="42" t="s">
        <v>17</v>
      </c>
      <c r="E42" s="43">
        <v>2</v>
      </c>
      <c r="F42" s="45" t="s">
        <v>18</v>
      </c>
    </row>
    <row r="43" ht="36" spans="1:6">
      <c r="A43" s="36">
        <v>34</v>
      </c>
      <c r="B43" s="40" t="s">
        <v>55</v>
      </c>
      <c r="C43" s="44" t="s">
        <v>56</v>
      </c>
      <c r="D43" s="42" t="s">
        <v>17</v>
      </c>
      <c r="E43" s="43">
        <v>10</v>
      </c>
      <c r="F43" s="45" t="s">
        <v>46</v>
      </c>
    </row>
    <row r="44" ht="48" spans="1:6">
      <c r="A44" s="36">
        <v>35</v>
      </c>
      <c r="B44" s="40" t="s">
        <v>57</v>
      </c>
      <c r="C44" s="44" t="s">
        <v>58</v>
      </c>
      <c r="D44" s="42" t="s">
        <v>17</v>
      </c>
      <c r="E44" s="43">
        <v>10</v>
      </c>
      <c r="F44" s="45" t="s">
        <v>46</v>
      </c>
    </row>
    <row r="45" spans="1:6">
      <c r="A45" s="36">
        <v>36</v>
      </c>
      <c r="B45" s="40" t="s">
        <v>25</v>
      </c>
      <c r="C45" s="44" t="s">
        <v>26</v>
      </c>
      <c r="D45" s="42" t="s">
        <v>17</v>
      </c>
      <c r="E45" s="43">
        <v>2</v>
      </c>
      <c r="F45" s="49" t="s">
        <v>12</v>
      </c>
    </row>
    <row r="46" spans="1:6">
      <c r="A46" s="36"/>
      <c r="B46" s="37" t="s">
        <v>59</v>
      </c>
      <c r="C46" s="37"/>
      <c r="D46" s="38"/>
      <c r="E46" s="38"/>
      <c r="F46" s="39"/>
    </row>
    <row r="47" ht="36" spans="1:6">
      <c r="A47" s="36">
        <v>37</v>
      </c>
      <c r="B47" s="40" t="s">
        <v>55</v>
      </c>
      <c r="C47" s="44" t="s">
        <v>56</v>
      </c>
      <c r="D47" s="42" t="s">
        <v>17</v>
      </c>
      <c r="E47" s="43">
        <v>20</v>
      </c>
      <c r="F47" s="45" t="s">
        <v>46</v>
      </c>
    </row>
    <row r="48" ht="48" spans="1:6">
      <c r="A48" s="36">
        <v>38</v>
      </c>
      <c r="B48" s="40" t="s">
        <v>57</v>
      </c>
      <c r="C48" s="44" t="s">
        <v>58</v>
      </c>
      <c r="D48" s="42" t="s">
        <v>17</v>
      </c>
      <c r="E48" s="43">
        <v>5</v>
      </c>
      <c r="F48" s="45" t="s">
        <v>46</v>
      </c>
    </row>
    <row r="49" ht="84" spans="1:6">
      <c r="A49" s="36">
        <v>39</v>
      </c>
      <c r="B49" s="40" t="s">
        <v>42</v>
      </c>
      <c r="C49" s="44" t="s">
        <v>43</v>
      </c>
      <c r="D49" s="51" t="s">
        <v>17</v>
      </c>
      <c r="E49" s="43">
        <v>10</v>
      </c>
      <c r="F49" s="39" t="s">
        <v>12</v>
      </c>
    </row>
    <row r="50" spans="1:6">
      <c r="A50" s="33"/>
      <c r="B50" s="33"/>
      <c r="C50" s="31" t="s">
        <v>60</v>
      </c>
      <c r="D50" s="55"/>
      <c r="E50" s="55"/>
      <c r="F50" s="55"/>
    </row>
    <row r="51" ht="36" spans="1:6">
      <c r="A51" s="36"/>
      <c r="B51" s="37" t="s">
        <v>61</v>
      </c>
      <c r="C51" s="37"/>
      <c r="D51" s="38"/>
      <c r="E51" s="38"/>
      <c r="F51" s="39"/>
    </row>
    <row r="52" ht="48" spans="1:6">
      <c r="A52" s="36">
        <v>40</v>
      </c>
      <c r="B52" s="40" t="s">
        <v>62</v>
      </c>
      <c r="C52" s="40" t="s">
        <v>63</v>
      </c>
      <c r="D52" s="42" t="s">
        <v>37</v>
      </c>
      <c r="E52" s="43">
        <v>9</v>
      </c>
      <c r="F52" s="39" t="s">
        <v>64</v>
      </c>
    </row>
    <row r="53" spans="1:6">
      <c r="A53" s="36">
        <v>41</v>
      </c>
      <c r="B53" s="40" t="s">
        <v>65</v>
      </c>
      <c r="C53" s="44" t="s">
        <v>66</v>
      </c>
      <c r="D53" s="42" t="s">
        <v>67</v>
      </c>
      <c r="E53" s="43">
        <f>E52</f>
        <v>9</v>
      </c>
      <c r="F53" s="39" t="s">
        <v>64</v>
      </c>
    </row>
    <row r="54" ht="60" spans="1:6">
      <c r="A54" s="36">
        <v>42</v>
      </c>
      <c r="B54" s="40" t="s">
        <v>68</v>
      </c>
      <c r="C54" s="44" t="s">
        <v>69</v>
      </c>
      <c r="D54" s="42" t="s">
        <v>67</v>
      </c>
      <c r="E54" s="43">
        <v>1</v>
      </c>
      <c r="F54" s="39" t="s">
        <v>64</v>
      </c>
    </row>
    <row r="55" ht="84" spans="1:6">
      <c r="A55" s="36">
        <v>43</v>
      </c>
      <c r="B55" s="40" t="s">
        <v>70</v>
      </c>
      <c r="C55" s="44" t="s">
        <v>71</v>
      </c>
      <c r="D55" s="42" t="s">
        <v>67</v>
      </c>
      <c r="E55" s="43">
        <v>1</v>
      </c>
      <c r="F55" s="39" t="s">
        <v>64</v>
      </c>
    </row>
    <row r="56" ht="48" spans="1:6">
      <c r="A56" s="36">
        <v>44</v>
      </c>
      <c r="B56" s="40" t="s">
        <v>72</v>
      </c>
      <c r="C56" s="44" t="s">
        <v>73</v>
      </c>
      <c r="D56" s="42" t="s">
        <v>67</v>
      </c>
      <c r="E56" s="43">
        <v>2</v>
      </c>
      <c r="F56" s="39" t="s">
        <v>64</v>
      </c>
    </row>
    <row r="57" ht="84" spans="1:6">
      <c r="A57" s="36">
        <v>45</v>
      </c>
      <c r="B57" s="40" t="s">
        <v>42</v>
      </c>
      <c r="C57" s="44" t="s">
        <v>43</v>
      </c>
      <c r="D57" s="42" t="s">
        <v>17</v>
      </c>
      <c r="E57" s="43">
        <v>8</v>
      </c>
      <c r="F57" s="49" t="s">
        <v>12</v>
      </c>
    </row>
    <row r="58" ht="36" spans="1:6">
      <c r="A58" s="36">
        <v>46</v>
      </c>
      <c r="B58" s="40" t="s">
        <v>74</v>
      </c>
      <c r="C58" s="53" t="s">
        <v>75</v>
      </c>
      <c r="D58" s="42" t="s">
        <v>67</v>
      </c>
      <c r="E58" s="43">
        <v>2</v>
      </c>
      <c r="F58" s="39" t="s">
        <v>64</v>
      </c>
    </row>
    <row r="59" ht="48" spans="1:6">
      <c r="A59" s="36">
        <v>47</v>
      </c>
      <c r="B59" s="40" t="s">
        <v>76</v>
      </c>
      <c r="C59" s="53" t="s">
        <v>77</v>
      </c>
      <c r="D59" s="42" t="s">
        <v>67</v>
      </c>
      <c r="E59" s="43">
        <v>12</v>
      </c>
      <c r="F59" s="39" t="s">
        <v>64</v>
      </c>
    </row>
    <row r="60" spans="1:6">
      <c r="A60" s="36">
        <v>48</v>
      </c>
      <c r="B60" s="40" t="s">
        <v>65</v>
      </c>
      <c r="C60" s="44" t="s">
        <v>66</v>
      </c>
      <c r="D60" s="42" t="s">
        <v>67</v>
      </c>
      <c r="E60" s="43">
        <v>5</v>
      </c>
      <c r="F60" s="39" t="s">
        <v>64</v>
      </c>
    </row>
    <row r="61" spans="1:6">
      <c r="A61" s="36"/>
      <c r="B61" s="37" t="s">
        <v>78</v>
      </c>
      <c r="C61" s="37"/>
      <c r="D61" s="38"/>
      <c r="E61" s="38"/>
      <c r="F61" s="39"/>
    </row>
    <row r="62" ht="48" spans="1:6">
      <c r="A62" s="36">
        <v>49</v>
      </c>
      <c r="B62" s="40" t="s">
        <v>62</v>
      </c>
      <c r="C62" s="40" t="s">
        <v>63</v>
      </c>
      <c r="D62" s="42" t="s">
        <v>37</v>
      </c>
      <c r="E62" s="43">
        <v>7</v>
      </c>
      <c r="F62" s="39" t="s">
        <v>64</v>
      </c>
    </row>
    <row r="63" spans="1:6">
      <c r="A63" s="36">
        <v>50</v>
      </c>
      <c r="B63" s="40" t="s">
        <v>65</v>
      </c>
      <c r="C63" s="44" t="s">
        <v>66</v>
      </c>
      <c r="D63" s="42" t="s">
        <v>67</v>
      </c>
      <c r="E63" s="43">
        <f>E62</f>
        <v>7</v>
      </c>
      <c r="F63" s="39" t="s">
        <v>64</v>
      </c>
    </row>
    <row r="64" ht="84" spans="1:6">
      <c r="A64" s="36">
        <v>51</v>
      </c>
      <c r="B64" s="40" t="s">
        <v>42</v>
      </c>
      <c r="C64" s="44" t="s">
        <v>43</v>
      </c>
      <c r="D64" s="42" t="s">
        <v>17</v>
      </c>
      <c r="E64" s="43">
        <v>3</v>
      </c>
      <c r="F64" s="49" t="s">
        <v>12</v>
      </c>
    </row>
    <row r="65" spans="1:6">
      <c r="A65" s="33"/>
      <c r="B65" s="33"/>
      <c r="C65" s="31" t="s">
        <v>79</v>
      </c>
      <c r="D65" s="55"/>
      <c r="E65" s="55"/>
      <c r="F65" s="55"/>
    </row>
    <row r="66" ht="24" spans="1:6">
      <c r="A66" s="56"/>
      <c r="B66" s="57" t="s">
        <v>80</v>
      </c>
      <c r="C66" s="33"/>
      <c r="D66" s="58"/>
      <c r="E66" s="58"/>
      <c r="F66" s="59"/>
    </row>
    <row r="67" ht="24" spans="1:6">
      <c r="A67" s="60">
        <v>52</v>
      </c>
      <c r="B67" s="61" t="s">
        <v>81</v>
      </c>
      <c r="C67" s="61" t="s">
        <v>82</v>
      </c>
      <c r="D67" s="62" t="s">
        <v>83</v>
      </c>
      <c r="E67" s="63">
        <v>1</v>
      </c>
      <c r="F67" s="64" t="s">
        <v>84</v>
      </c>
    </row>
    <row r="68" ht="24" spans="1:6">
      <c r="A68" s="60">
        <v>53</v>
      </c>
      <c r="B68" s="61" t="s">
        <v>85</v>
      </c>
      <c r="C68" s="61" t="s">
        <v>86</v>
      </c>
      <c r="D68" s="62" t="s">
        <v>83</v>
      </c>
      <c r="E68" s="63">
        <v>1</v>
      </c>
      <c r="F68" s="64" t="s">
        <v>84</v>
      </c>
    </row>
    <row r="69" ht="24" spans="1:6">
      <c r="A69" s="60">
        <v>54</v>
      </c>
      <c r="B69" s="61" t="s">
        <v>87</v>
      </c>
      <c r="C69" s="61" t="s">
        <v>88</v>
      </c>
      <c r="D69" s="62" t="s">
        <v>83</v>
      </c>
      <c r="E69" s="63">
        <v>1</v>
      </c>
      <c r="F69" s="64" t="s">
        <v>84</v>
      </c>
    </row>
    <row r="70" ht="24" spans="1:6">
      <c r="A70" s="60">
        <v>55</v>
      </c>
      <c r="B70" s="61" t="s">
        <v>89</v>
      </c>
      <c r="C70" s="61" t="s">
        <v>90</v>
      </c>
      <c r="D70" s="62" t="s">
        <v>83</v>
      </c>
      <c r="E70" s="63">
        <v>1</v>
      </c>
      <c r="F70" s="64" t="s">
        <v>84</v>
      </c>
    </row>
    <row r="71" ht="24" spans="1:6">
      <c r="A71" s="60">
        <v>56</v>
      </c>
      <c r="B71" s="61" t="s">
        <v>91</v>
      </c>
      <c r="C71" s="61" t="s">
        <v>92</v>
      </c>
      <c r="D71" s="62" t="s">
        <v>83</v>
      </c>
      <c r="E71" s="63">
        <v>1</v>
      </c>
      <c r="F71" s="64" t="s">
        <v>84</v>
      </c>
    </row>
    <row r="72" ht="24" spans="1:6">
      <c r="A72" s="60">
        <v>57</v>
      </c>
      <c r="B72" s="61" t="s">
        <v>93</v>
      </c>
      <c r="C72" s="61" t="s">
        <v>94</v>
      </c>
      <c r="D72" s="62" t="s">
        <v>83</v>
      </c>
      <c r="E72" s="63">
        <v>1</v>
      </c>
      <c r="F72" s="64" t="s">
        <v>84</v>
      </c>
    </row>
    <row r="73" ht="24" spans="1:6">
      <c r="A73" s="56"/>
      <c r="B73" s="57" t="s">
        <v>95</v>
      </c>
      <c r="C73" s="33"/>
      <c r="D73" s="58"/>
      <c r="E73" s="58"/>
      <c r="F73" s="59"/>
    </row>
    <row r="74" ht="24" spans="1:6">
      <c r="A74" s="60">
        <v>58</v>
      </c>
      <c r="B74" s="61" t="s">
        <v>96</v>
      </c>
      <c r="C74" s="61" t="s">
        <v>97</v>
      </c>
      <c r="D74" s="62" t="s">
        <v>83</v>
      </c>
      <c r="E74" s="63">
        <v>4</v>
      </c>
      <c r="F74" s="64" t="s">
        <v>84</v>
      </c>
    </row>
    <row r="75" ht="36" spans="1:6">
      <c r="A75" s="60">
        <v>59</v>
      </c>
      <c r="B75" s="65" t="s">
        <v>98</v>
      </c>
      <c r="C75" s="65" t="s">
        <v>99</v>
      </c>
      <c r="D75" s="65">
        <v>1</v>
      </c>
      <c r="E75" s="65" t="s">
        <v>23</v>
      </c>
      <c r="F75" s="65" t="s">
        <v>100</v>
      </c>
    </row>
    <row r="76" ht="24" spans="1:6">
      <c r="A76" s="60">
        <v>60</v>
      </c>
      <c r="B76" s="65" t="s">
        <v>101</v>
      </c>
      <c r="C76" s="65" t="s">
        <v>102</v>
      </c>
      <c r="D76" s="65">
        <v>20</v>
      </c>
      <c r="E76" s="65" t="s">
        <v>17</v>
      </c>
      <c r="F76" s="65" t="s">
        <v>100</v>
      </c>
    </row>
    <row r="77" ht="24" spans="1:6">
      <c r="A77" s="60">
        <v>61</v>
      </c>
      <c r="B77" s="65" t="s">
        <v>103</v>
      </c>
      <c r="C77" s="65" t="s">
        <v>104</v>
      </c>
      <c r="D77" s="65">
        <v>6</v>
      </c>
      <c r="E77" s="65" t="s">
        <v>17</v>
      </c>
      <c r="F77" s="65" t="s">
        <v>100</v>
      </c>
    </row>
    <row r="78" ht="24" spans="1:6">
      <c r="A78" s="60">
        <v>62</v>
      </c>
      <c r="B78" s="65" t="s">
        <v>105</v>
      </c>
      <c r="C78" s="65" t="s">
        <v>106</v>
      </c>
      <c r="D78" s="65">
        <v>5</v>
      </c>
      <c r="E78" s="65" t="s">
        <v>17</v>
      </c>
      <c r="F78" s="65" t="s">
        <v>100</v>
      </c>
    </row>
    <row r="79" ht="24" spans="1:6">
      <c r="A79" s="60">
        <v>63</v>
      </c>
      <c r="B79" s="65" t="s">
        <v>107</v>
      </c>
      <c r="C79" s="65" t="s">
        <v>108</v>
      </c>
      <c r="D79" s="65">
        <v>4</v>
      </c>
      <c r="E79" s="65" t="s">
        <v>17</v>
      </c>
      <c r="F79" s="65" t="s">
        <v>100</v>
      </c>
    </row>
    <row r="80" ht="24" spans="1:6">
      <c r="A80" s="60">
        <v>64</v>
      </c>
      <c r="B80" s="65" t="s">
        <v>109</v>
      </c>
      <c r="C80" s="65" t="s">
        <v>110</v>
      </c>
      <c r="D80" s="65">
        <v>3</v>
      </c>
      <c r="E80" s="65" t="s">
        <v>17</v>
      </c>
      <c r="F80" s="65" t="s">
        <v>100</v>
      </c>
    </row>
    <row r="81" ht="24" spans="1:6">
      <c r="A81" s="60">
        <v>65</v>
      </c>
      <c r="B81" s="65" t="s">
        <v>111</v>
      </c>
      <c r="C81" s="65" t="s">
        <v>112</v>
      </c>
      <c r="D81" s="65">
        <v>4</v>
      </c>
      <c r="E81" s="65" t="s">
        <v>17</v>
      </c>
      <c r="F81" s="65" t="s">
        <v>100</v>
      </c>
    </row>
    <row r="82" ht="24" spans="1:6">
      <c r="A82" s="60">
        <v>66</v>
      </c>
      <c r="B82" s="65" t="s">
        <v>113</v>
      </c>
      <c r="C82" s="65" t="s">
        <v>114</v>
      </c>
      <c r="D82" s="65">
        <v>5</v>
      </c>
      <c r="E82" s="65" t="s">
        <v>17</v>
      </c>
      <c r="F82" s="65" t="s">
        <v>100</v>
      </c>
    </row>
    <row r="83" ht="24" spans="1:6">
      <c r="A83" s="60">
        <v>67</v>
      </c>
      <c r="B83" s="65" t="s">
        <v>115</v>
      </c>
      <c r="C83" s="65" t="s">
        <v>116</v>
      </c>
      <c r="D83" s="65">
        <v>40</v>
      </c>
      <c r="E83" s="65" t="s">
        <v>23</v>
      </c>
      <c r="F83" s="65" t="s">
        <v>100</v>
      </c>
    </row>
    <row r="84" ht="24" spans="1:6">
      <c r="A84" s="60">
        <v>68</v>
      </c>
      <c r="B84" s="65" t="s">
        <v>117</v>
      </c>
      <c r="C84" s="65" t="s">
        <v>118</v>
      </c>
      <c r="D84" s="65">
        <v>8</v>
      </c>
      <c r="E84" s="65" t="s">
        <v>23</v>
      </c>
      <c r="F84" s="65" t="s">
        <v>100</v>
      </c>
    </row>
    <row r="85" ht="24" spans="1:6">
      <c r="A85" s="60">
        <v>69</v>
      </c>
      <c r="B85" s="61" t="s">
        <v>119</v>
      </c>
      <c r="C85" s="66" t="s">
        <v>86</v>
      </c>
      <c r="D85" s="62" t="s">
        <v>83</v>
      </c>
      <c r="E85" s="63">
        <v>4</v>
      </c>
      <c r="F85" s="64" t="s">
        <v>84</v>
      </c>
    </row>
    <row r="86" ht="24" spans="1:6">
      <c r="A86" s="60">
        <v>70</v>
      </c>
      <c r="B86" s="61" t="s">
        <v>120</v>
      </c>
      <c r="C86" s="47" t="s">
        <v>121</v>
      </c>
      <c r="D86" s="62" t="s">
        <v>83</v>
      </c>
      <c r="E86" s="63">
        <v>4</v>
      </c>
      <c r="F86" s="64" t="s">
        <v>84</v>
      </c>
    </row>
    <row r="87" ht="24" spans="1:6">
      <c r="A87" s="60">
        <v>71</v>
      </c>
      <c r="B87" s="61" t="s">
        <v>122</v>
      </c>
      <c r="C87" s="47" t="s">
        <v>123</v>
      </c>
      <c r="D87" s="62" t="s">
        <v>83</v>
      </c>
      <c r="E87" s="63">
        <v>4</v>
      </c>
      <c r="F87" s="64" t="s">
        <v>84</v>
      </c>
    </row>
    <row r="88" ht="24" spans="1:6">
      <c r="A88" s="60">
        <v>72</v>
      </c>
      <c r="B88" s="61" t="s">
        <v>124</v>
      </c>
      <c r="C88" s="47" t="s">
        <v>125</v>
      </c>
      <c r="D88" s="62" t="s">
        <v>83</v>
      </c>
      <c r="E88" s="63">
        <v>4</v>
      </c>
      <c r="F88" s="64" t="s">
        <v>84</v>
      </c>
    </row>
    <row r="89" ht="24" spans="1:6">
      <c r="A89" s="60">
        <v>73</v>
      </c>
      <c r="B89" s="61" t="s">
        <v>126</v>
      </c>
      <c r="C89" s="61" t="s">
        <v>127</v>
      </c>
      <c r="D89" s="62" t="s">
        <v>83</v>
      </c>
      <c r="E89" s="63">
        <v>4</v>
      </c>
      <c r="F89" s="64" t="s">
        <v>84</v>
      </c>
    </row>
    <row r="90" ht="24" spans="1:6">
      <c r="A90" s="60">
        <v>74</v>
      </c>
      <c r="B90" s="61" t="s">
        <v>89</v>
      </c>
      <c r="C90" s="61" t="s">
        <v>90</v>
      </c>
      <c r="D90" s="62" t="s">
        <v>83</v>
      </c>
      <c r="E90" s="63">
        <v>4</v>
      </c>
      <c r="F90" s="64" t="s">
        <v>84</v>
      </c>
    </row>
    <row r="91" ht="24" spans="1:6">
      <c r="A91" s="60">
        <v>75</v>
      </c>
      <c r="B91" s="61" t="s">
        <v>91</v>
      </c>
      <c r="C91" s="61" t="s">
        <v>92</v>
      </c>
      <c r="D91" s="62" t="s">
        <v>83</v>
      </c>
      <c r="E91" s="63">
        <v>4</v>
      </c>
      <c r="F91" s="64" t="s">
        <v>84</v>
      </c>
    </row>
    <row r="92" ht="24" spans="1:6">
      <c r="A92" s="60">
        <v>76</v>
      </c>
      <c r="B92" s="61" t="s">
        <v>128</v>
      </c>
      <c r="C92" s="61" t="s">
        <v>129</v>
      </c>
      <c r="D92" s="62" t="s">
        <v>83</v>
      </c>
      <c r="E92" s="63">
        <v>4</v>
      </c>
      <c r="F92" s="64" t="s">
        <v>84</v>
      </c>
    </row>
    <row r="93" ht="24" spans="1:6">
      <c r="A93" s="60">
        <v>77</v>
      </c>
      <c r="B93" s="61" t="s">
        <v>93</v>
      </c>
      <c r="C93" s="61" t="s">
        <v>94</v>
      </c>
      <c r="D93" s="62" t="s">
        <v>83</v>
      </c>
      <c r="E93" s="63">
        <v>4</v>
      </c>
      <c r="F93" s="64" t="s">
        <v>84</v>
      </c>
    </row>
    <row r="94" ht="24" spans="1:6">
      <c r="A94" s="60">
        <v>78</v>
      </c>
      <c r="B94" s="47" t="s">
        <v>130</v>
      </c>
      <c r="C94" s="61" t="s">
        <v>131</v>
      </c>
      <c r="D94" s="48" t="s">
        <v>83</v>
      </c>
      <c r="E94" s="67">
        <v>1</v>
      </c>
      <c r="F94" s="48" t="s">
        <v>84</v>
      </c>
    </row>
    <row r="95" ht="24" spans="1:6">
      <c r="A95" s="60">
        <v>79</v>
      </c>
      <c r="B95" s="47" t="s">
        <v>132</v>
      </c>
      <c r="C95" s="61" t="s">
        <v>133</v>
      </c>
      <c r="D95" s="48" t="s">
        <v>83</v>
      </c>
      <c r="E95" s="67">
        <v>1</v>
      </c>
      <c r="F95" s="48" t="s">
        <v>84</v>
      </c>
    </row>
    <row r="96" ht="24" spans="1:6">
      <c r="A96" s="60">
        <v>80</v>
      </c>
      <c r="B96" s="47" t="s">
        <v>134</v>
      </c>
      <c r="C96" s="47" t="s">
        <v>135</v>
      </c>
      <c r="D96" s="48" t="s">
        <v>23</v>
      </c>
      <c r="E96" s="67">
        <v>3</v>
      </c>
      <c r="F96" s="68" t="s">
        <v>136</v>
      </c>
    </row>
    <row r="97" ht="36" spans="1:6">
      <c r="A97" s="60">
        <v>81</v>
      </c>
      <c r="B97" s="47" t="s">
        <v>137</v>
      </c>
      <c r="C97" s="47" t="s">
        <v>138</v>
      </c>
      <c r="D97" s="48" t="s">
        <v>17</v>
      </c>
      <c r="E97" s="67">
        <v>4</v>
      </c>
      <c r="F97" s="68" t="s">
        <v>139</v>
      </c>
    </row>
    <row r="98" ht="24" spans="1:6">
      <c r="A98" s="60">
        <v>82</v>
      </c>
      <c r="B98" s="47" t="s">
        <v>140</v>
      </c>
      <c r="C98" s="47" t="s">
        <v>141</v>
      </c>
      <c r="D98" s="48" t="s">
        <v>17</v>
      </c>
      <c r="E98" s="67">
        <v>5</v>
      </c>
      <c r="F98" s="68" t="s">
        <v>142</v>
      </c>
    </row>
    <row r="99" ht="24" spans="1:6">
      <c r="A99" s="60">
        <v>83</v>
      </c>
      <c r="B99" s="69" t="s">
        <v>143</v>
      </c>
      <c r="C99" s="69" t="s">
        <v>144</v>
      </c>
      <c r="D99" s="48" t="s">
        <v>17</v>
      </c>
      <c r="E99" s="67">
        <v>4</v>
      </c>
      <c r="F99" s="68" t="s">
        <v>145</v>
      </c>
    </row>
    <row r="100" ht="36" spans="1:6">
      <c r="A100" s="60">
        <v>84</v>
      </c>
      <c r="B100" s="47" t="s">
        <v>146</v>
      </c>
      <c r="C100" s="47" t="s">
        <v>147</v>
      </c>
      <c r="D100" s="48" t="s">
        <v>17</v>
      </c>
      <c r="E100" s="67">
        <v>3</v>
      </c>
      <c r="F100" s="68" t="s">
        <v>139</v>
      </c>
    </row>
    <row r="101" spans="1:6">
      <c r="A101" s="60">
        <v>85</v>
      </c>
      <c r="B101" s="47" t="s">
        <v>148</v>
      </c>
      <c r="C101" s="47" t="s">
        <v>149</v>
      </c>
      <c r="D101" s="48" t="s">
        <v>83</v>
      </c>
      <c r="E101" s="67">
        <v>1</v>
      </c>
      <c r="F101" s="68" t="s">
        <v>40</v>
      </c>
    </row>
    <row r="102" spans="1:6">
      <c r="A102" s="33"/>
      <c r="B102" s="33"/>
      <c r="C102" s="70" t="s">
        <v>150</v>
      </c>
      <c r="D102" s="70"/>
      <c r="E102" s="70"/>
      <c r="F102" s="70"/>
    </row>
    <row r="103" spans="1:6">
      <c r="A103" s="56"/>
      <c r="B103" s="57" t="s">
        <v>151</v>
      </c>
      <c r="C103" s="57"/>
      <c r="D103" s="58"/>
      <c r="E103" s="58"/>
      <c r="F103" s="71"/>
    </row>
    <row r="104" ht="36" spans="1:6">
      <c r="A104" s="72">
        <v>86</v>
      </c>
      <c r="B104" s="40" t="s">
        <v>152</v>
      </c>
      <c r="C104" s="40" t="s">
        <v>153</v>
      </c>
      <c r="D104" s="42" t="s">
        <v>23</v>
      </c>
      <c r="E104" s="73">
        <v>1</v>
      </c>
      <c r="F104" s="74" t="s">
        <v>154</v>
      </c>
    </row>
    <row r="105" ht="48" spans="1:6">
      <c r="A105" s="72">
        <v>87</v>
      </c>
      <c r="B105" s="40" t="s">
        <v>155</v>
      </c>
      <c r="C105" s="40" t="s">
        <v>156</v>
      </c>
      <c r="D105" s="42" t="s">
        <v>23</v>
      </c>
      <c r="E105" s="73">
        <v>4</v>
      </c>
      <c r="F105" s="74" t="s">
        <v>40</v>
      </c>
    </row>
    <row r="106" ht="36" spans="1:6">
      <c r="A106" s="72">
        <v>88</v>
      </c>
      <c r="B106" s="40" t="s">
        <v>157</v>
      </c>
      <c r="C106" s="40" t="s">
        <v>158</v>
      </c>
      <c r="D106" s="42" t="s">
        <v>23</v>
      </c>
      <c r="E106" s="73">
        <v>1</v>
      </c>
      <c r="F106" s="74" t="s">
        <v>154</v>
      </c>
    </row>
    <row r="107" ht="36" spans="1:6">
      <c r="A107" s="72">
        <v>89</v>
      </c>
      <c r="B107" s="40" t="s">
        <v>157</v>
      </c>
      <c r="C107" s="40" t="s">
        <v>159</v>
      </c>
      <c r="D107" s="42" t="s">
        <v>23</v>
      </c>
      <c r="E107" s="73">
        <v>1</v>
      </c>
      <c r="F107" s="74" t="s">
        <v>154</v>
      </c>
    </row>
    <row r="108" ht="60" spans="1:6">
      <c r="A108" s="72">
        <v>90</v>
      </c>
      <c r="B108" s="75" t="s">
        <v>160</v>
      </c>
      <c r="C108" s="76" t="s">
        <v>161</v>
      </c>
      <c r="D108" s="77" t="s">
        <v>83</v>
      </c>
      <c r="E108" s="73">
        <v>1</v>
      </c>
      <c r="F108" s="78" t="s">
        <v>162</v>
      </c>
    </row>
    <row r="109" spans="1:6">
      <c r="A109" s="72">
        <v>91</v>
      </c>
      <c r="B109" s="40" t="s">
        <v>163</v>
      </c>
      <c r="C109" s="40" t="s">
        <v>164</v>
      </c>
      <c r="D109" s="45" t="s">
        <v>165</v>
      </c>
      <c r="E109" s="73">
        <v>50</v>
      </c>
      <c r="F109" s="74" t="s">
        <v>166</v>
      </c>
    </row>
    <row r="110" spans="1:6">
      <c r="A110" s="72">
        <v>92</v>
      </c>
      <c r="B110" s="40" t="s">
        <v>163</v>
      </c>
      <c r="C110" s="40" t="s">
        <v>167</v>
      </c>
      <c r="D110" s="45" t="s">
        <v>165</v>
      </c>
      <c r="E110" s="73">
        <v>100</v>
      </c>
      <c r="F110" s="74" t="s">
        <v>166</v>
      </c>
    </row>
    <row r="111" spans="1:6">
      <c r="A111" s="72">
        <v>93</v>
      </c>
      <c r="B111" s="40" t="s">
        <v>163</v>
      </c>
      <c r="C111" s="40" t="s">
        <v>168</v>
      </c>
      <c r="D111" s="45" t="s">
        <v>165</v>
      </c>
      <c r="E111" s="73">
        <v>120</v>
      </c>
      <c r="F111" s="74" t="s">
        <v>166</v>
      </c>
    </row>
    <row r="112" ht="24" spans="1:6">
      <c r="A112" s="72">
        <v>94</v>
      </c>
      <c r="B112" s="79" t="s">
        <v>169</v>
      </c>
      <c r="C112" s="40" t="s">
        <v>170</v>
      </c>
      <c r="D112" s="45" t="s">
        <v>165</v>
      </c>
      <c r="E112" s="73">
        <v>70</v>
      </c>
      <c r="F112" s="80" t="s">
        <v>171</v>
      </c>
    </row>
    <row r="113" ht="24" spans="1:6">
      <c r="A113" s="72">
        <v>95</v>
      </c>
      <c r="B113" s="79" t="s">
        <v>169</v>
      </c>
      <c r="C113" s="40" t="s">
        <v>172</v>
      </c>
      <c r="D113" s="45" t="s">
        <v>165</v>
      </c>
      <c r="E113" s="73">
        <v>90</v>
      </c>
      <c r="F113" s="80" t="s">
        <v>171</v>
      </c>
    </row>
    <row r="114" ht="24" spans="1:6">
      <c r="A114" s="72">
        <v>96</v>
      </c>
      <c r="B114" s="79" t="s">
        <v>169</v>
      </c>
      <c r="C114" s="40" t="s">
        <v>173</v>
      </c>
      <c r="D114" s="45" t="s">
        <v>165</v>
      </c>
      <c r="E114" s="73">
        <v>60</v>
      </c>
      <c r="F114" s="80" t="s">
        <v>171</v>
      </c>
    </row>
    <row r="115" ht="24" spans="1:6">
      <c r="A115" s="72">
        <v>97</v>
      </c>
      <c r="B115" s="79" t="s">
        <v>174</v>
      </c>
      <c r="C115" s="40" t="s">
        <v>175</v>
      </c>
      <c r="D115" s="45" t="s">
        <v>17</v>
      </c>
      <c r="E115" s="73">
        <v>4</v>
      </c>
      <c r="F115" s="80" t="s">
        <v>171</v>
      </c>
    </row>
    <row r="116" ht="24" spans="1:6">
      <c r="A116" s="72">
        <v>98</v>
      </c>
      <c r="B116" s="79" t="s">
        <v>176</v>
      </c>
      <c r="C116" s="40" t="s">
        <v>177</v>
      </c>
      <c r="D116" s="45" t="s">
        <v>17</v>
      </c>
      <c r="E116" s="73">
        <v>1</v>
      </c>
      <c r="F116" s="80" t="s">
        <v>171</v>
      </c>
    </row>
    <row r="117" ht="24" spans="1:6">
      <c r="A117" s="72">
        <v>99</v>
      </c>
      <c r="B117" s="79" t="s">
        <v>176</v>
      </c>
      <c r="C117" s="40" t="s">
        <v>178</v>
      </c>
      <c r="D117" s="45" t="s">
        <v>17</v>
      </c>
      <c r="E117" s="73">
        <v>1</v>
      </c>
      <c r="F117" s="80" t="s">
        <v>171</v>
      </c>
    </row>
    <row r="118" ht="24" spans="1:6">
      <c r="A118" s="72">
        <v>100</v>
      </c>
      <c r="B118" s="79" t="s">
        <v>176</v>
      </c>
      <c r="C118" s="40" t="s">
        <v>179</v>
      </c>
      <c r="D118" s="45" t="s">
        <v>17</v>
      </c>
      <c r="E118" s="73">
        <v>1</v>
      </c>
      <c r="F118" s="80" t="s">
        <v>171</v>
      </c>
    </row>
    <row r="119" ht="24" spans="1:6">
      <c r="A119" s="72">
        <v>101</v>
      </c>
      <c r="B119" s="79" t="s">
        <v>176</v>
      </c>
      <c r="C119" s="40" t="s">
        <v>180</v>
      </c>
      <c r="D119" s="45" t="s">
        <v>17</v>
      </c>
      <c r="E119" s="73">
        <v>2</v>
      </c>
      <c r="F119" s="80" t="s">
        <v>171</v>
      </c>
    </row>
    <row r="120" ht="24" spans="1:6">
      <c r="A120" s="72">
        <v>102</v>
      </c>
      <c r="B120" s="79" t="s">
        <v>176</v>
      </c>
      <c r="C120" s="40" t="s">
        <v>181</v>
      </c>
      <c r="D120" s="45" t="s">
        <v>17</v>
      </c>
      <c r="E120" s="73">
        <v>2</v>
      </c>
      <c r="F120" s="80" t="s">
        <v>171</v>
      </c>
    </row>
    <row r="121" ht="24" spans="1:6">
      <c r="A121" s="72">
        <v>103</v>
      </c>
      <c r="B121" s="79" t="s">
        <v>176</v>
      </c>
      <c r="C121" s="40" t="s">
        <v>182</v>
      </c>
      <c r="D121" s="45" t="s">
        <v>17</v>
      </c>
      <c r="E121" s="73">
        <v>8</v>
      </c>
      <c r="F121" s="80" t="s">
        <v>171</v>
      </c>
    </row>
    <row r="122" ht="24" spans="1:6">
      <c r="A122" s="72">
        <v>104</v>
      </c>
      <c r="B122" s="79" t="s">
        <v>176</v>
      </c>
      <c r="C122" s="40" t="s">
        <v>183</v>
      </c>
      <c r="D122" s="45" t="s">
        <v>17</v>
      </c>
      <c r="E122" s="73">
        <v>9</v>
      </c>
      <c r="F122" s="80" t="s">
        <v>171</v>
      </c>
    </row>
    <row r="123" ht="24" spans="1:6">
      <c r="A123" s="72">
        <v>105</v>
      </c>
      <c r="B123" s="79" t="s">
        <v>176</v>
      </c>
      <c r="C123" s="40" t="s">
        <v>184</v>
      </c>
      <c r="D123" s="45" t="s">
        <v>17</v>
      </c>
      <c r="E123" s="73">
        <v>1</v>
      </c>
      <c r="F123" s="80" t="s">
        <v>171</v>
      </c>
    </row>
    <row r="124" ht="24" spans="1:6">
      <c r="A124" s="72">
        <v>106</v>
      </c>
      <c r="B124" s="79" t="s">
        <v>185</v>
      </c>
      <c r="C124" s="40" t="s">
        <v>186</v>
      </c>
      <c r="D124" s="45" t="s">
        <v>17</v>
      </c>
      <c r="E124" s="73">
        <v>1</v>
      </c>
      <c r="F124" s="80" t="s">
        <v>171</v>
      </c>
    </row>
    <row r="125" ht="24" spans="1:6">
      <c r="A125" s="72">
        <v>107</v>
      </c>
      <c r="B125" s="40" t="s">
        <v>187</v>
      </c>
      <c r="C125" s="81" t="s">
        <v>188</v>
      </c>
      <c r="D125" s="42" t="s">
        <v>17</v>
      </c>
      <c r="E125" s="73">
        <v>18</v>
      </c>
      <c r="F125" s="74" t="s">
        <v>189</v>
      </c>
    </row>
    <row r="126" ht="24" spans="1:6">
      <c r="A126" s="72">
        <v>108</v>
      </c>
      <c r="B126" s="40" t="s">
        <v>187</v>
      </c>
      <c r="C126" s="82" t="s">
        <v>190</v>
      </c>
      <c r="D126" s="83" t="s">
        <v>17</v>
      </c>
      <c r="E126" s="73">
        <v>1</v>
      </c>
      <c r="F126" s="74" t="s">
        <v>189</v>
      </c>
    </row>
    <row r="127" ht="24" spans="1:6">
      <c r="A127" s="72">
        <v>109</v>
      </c>
      <c r="B127" s="40" t="s">
        <v>187</v>
      </c>
      <c r="C127" s="82" t="s">
        <v>191</v>
      </c>
      <c r="D127" s="83" t="s">
        <v>17</v>
      </c>
      <c r="E127" s="73">
        <v>7</v>
      </c>
      <c r="F127" s="74" t="s">
        <v>189</v>
      </c>
    </row>
    <row r="128" ht="24" spans="1:6">
      <c r="A128" s="72">
        <v>110</v>
      </c>
      <c r="B128" s="84" t="s">
        <v>192</v>
      </c>
      <c r="C128" s="82" t="s">
        <v>188</v>
      </c>
      <c r="D128" s="83" t="s">
        <v>17</v>
      </c>
      <c r="E128" s="73">
        <v>9</v>
      </c>
      <c r="F128" s="85" t="s">
        <v>193</v>
      </c>
    </row>
    <row r="129" ht="24" spans="1:6">
      <c r="A129" s="72">
        <v>111</v>
      </c>
      <c r="B129" s="84" t="s">
        <v>192</v>
      </c>
      <c r="C129" s="82" t="s">
        <v>194</v>
      </c>
      <c r="D129" s="83" t="s">
        <v>17</v>
      </c>
      <c r="E129" s="73">
        <v>1</v>
      </c>
      <c r="F129" s="85" t="s">
        <v>193</v>
      </c>
    </row>
    <row r="130" ht="24" spans="1:6">
      <c r="A130" s="72">
        <v>112</v>
      </c>
      <c r="B130" s="40" t="s">
        <v>195</v>
      </c>
      <c r="C130" s="81" t="s">
        <v>196</v>
      </c>
      <c r="D130" s="42" t="s">
        <v>17</v>
      </c>
      <c r="E130" s="73">
        <v>1</v>
      </c>
      <c r="F130" s="74" t="s">
        <v>189</v>
      </c>
    </row>
    <row r="131" ht="24" spans="1:6">
      <c r="A131" s="72">
        <v>113</v>
      </c>
      <c r="B131" s="40" t="s">
        <v>195</v>
      </c>
      <c r="C131" s="81" t="s">
        <v>194</v>
      </c>
      <c r="D131" s="42" t="s">
        <v>17</v>
      </c>
      <c r="E131" s="73">
        <v>1</v>
      </c>
      <c r="F131" s="74" t="s">
        <v>189</v>
      </c>
    </row>
    <row r="132" ht="24" spans="1:6">
      <c r="A132" s="72">
        <v>114</v>
      </c>
      <c r="B132" s="40" t="s">
        <v>195</v>
      </c>
      <c r="C132" s="81" t="s">
        <v>197</v>
      </c>
      <c r="D132" s="42" t="s">
        <v>17</v>
      </c>
      <c r="E132" s="73">
        <v>1</v>
      </c>
      <c r="F132" s="74" t="s">
        <v>189</v>
      </c>
    </row>
    <row r="133" ht="24" spans="1:6">
      <c r="A133" s="72">
        <v>115</v>
      </c>
      <c r="B133" s="40" t="s">
        <v>198</v>
      </c>
      <c r="C133" s="81" t="s">
        <v>199</v>
      </c>
      <c r="D133" s="42" t="s">
        <v>17</v>
      </c>
      <c r="E133" s="73">
        <v>1</v>
      </c>
      <c r="F133" s="74" t="s">
        <v>189</v>
      </c>
    </row>
    <row r="134" ht="24" spans="1:6">
      <c r="A134" s="72">
        <v>116</v>
      </c>
      <c r="B134" s="40" t="s">
        <v>200</v>
      </c>
      <c r="C134" s="81" t="s">
        <v>201</v>
      </c>
      <c r="D134" s="42" t="s">
        <v>17</v>
      </c>
      <c r="E134" s="73">
        <v>22</v>
      </c>
      <c r="F134" s="74" t="s">
        <v>189</v>
      </c>
    </row>
    <row r="135" ht="24" spans="1:6">
      <c r="A135" s="72">
        <v>117</v>
      </c>
      <c r="B135" s="40" t="s">
        <v>202</v>
      </c>
      <c r="C135" s="81" t="s">
        <v>201</v>
      </c>
      <c r="D135" s="42" t="s">
        <v>17</v>
      </c>
      <c r="E135" s="73">
        <v>13</v>
      </c>
      <c r="F135" s="74" t="s">
        <v>189</v>
      </c>
    </row>
    <row r="136" ht="24" spans="1:6">
      <c r="A136" s="72">
        <v>118</v>
      </c>
      <c r="B136" s="40" t="s">
        <v>203</v>
      </c>
      <c r="C136" s="81" t="s">
        <v>204</v>
      </c>
      <c r="D136" s="42" t="s">
        <v>17</v>
      </c>
      <c r="E136" s="73">
        <v>16</v>
      </c>
      <c r="F136" s="74" t="s">
        <v>189</v>
      </c>
    </row>
    <row r="137" ht="36" spans="1:6">
      <c r="A137" s="72">
        <v>119</v>
      </c>
      <c r="B137" s="40" t="s">
        <v>205</v>
      </c>
      <c r="C137" s="86" t="s">
        <v>206</v>
      </c>
      <c r="D137" s="48" t="s">
        <v>83</v>
      </c>
      <c r="E137" s="73">
        <v>7</v>
      </c>
      <c r="F137" s="74" t="s">
        <v>207</v>
      </c>
    </row>
    <row r="138" ht="24" spans="1:6">
      <c r="A138" s="72">
        <v>120</v>
      </c>
      <c r="B138" s="40" t="s">
        <v>208</v>
      </c>
      <c r="C138" s="87" t="s">
        <v>209</v>
      </c>
      <c r="D138" s="48" t="s">
        <v>17</v>
      </c>
      <c r="E138" s="73">
        <v>27</v>
      </c>
      <c r="F138" s="74" t="s">
        <v>207</v>
      </c>
    </row>
    <row r="139" ht="24" spans="1:6">
      <c r="A139" s="72">
        <v>121</v>
      </c>
      <c r="B139" s="88" t="s">
        <v>210</v>
      </c>
      <c r="C139" s="89" t="s">
        <v>211</v>
      </c>
      <c r="D139" s="90" t="s">
        <v>212</v>
      </c>
      <c r="E139" s="73">
        <v>80</v>
      </c>
      <c r="F139" s="74" t="s">
        <v>40</v>
      </c>
    </row>
    <row r="140" spans="1:6">
      <c r="A140" s="72">
        <v>122</v>
      </c>
      <c r="B140" s="81" t="s">
        <v>213</v>
      </c>
      <c r="C140" s="81" t="s">
        <v>214</v>
      </c>
      <c r="D140" s="91" t="s">
        <v>215</v>
      </c>
      <c r="E140" s="73">
        <v>1</v>
      </c>
      <c r="F140" s="92" t="s">
        <v>216</v>
      </c>
    </row>
    <row r="141" spans="1:6">
      <c r="A141" s="33"/>
      <c r="B141" s="93" t="s">
        <v>217</v>
      </c>
      <c r="C141" s="33"/>
      <c r="D141" s="93"/>
      <c r="E141" s="93"/>
      <c r="F141" s="94"/>
    </row>
    <row r="142" ht="24" spans="1:6">
      <c r="A142" s="95">
        <v>123</v>
      </c>
      <c r="B142" s="40" t="s">
        <v>218</v>
      </c>
      <c r="C142" s="96" t="s">
        <v>219</v>
      </c>
      <c r="D142" s="51" t="s">
        <v>215</v>
      </c>
      <c r="E142" s="73">
        <v>1</v>
      </c>
      <c r="F142" s="74" t="s">
        <v>40</v>
      </c>
    </row>
    <row r="143" spans="1:6">
      <c r="A143" s="95">
        <v>124</v>
      </c>
      <c r="B143" s="40" t="s">
        <v>220</v>
      </c>
      <c r="C143" s="96" t="s">
        <v>221</v>
      </c>
      <c r="D143" s="51" t="s">
        <v>23</v>
      </c>
      <c r="E143" s="73">
        <v>25</v>
      </c>
      <c r="F143" s="74" t="s">
        <v>40</v>
      </c>
    </row>
    <row r="144" spans="1:6">
      <c r="A144" s="95">
        <v>125</v>
      </c>
      <c r="B144" s="40" t="s">
        <v>222</v>
      </c>
      <c r="C144" s="96" t="s">
        <v>223</v>
      </c>
      <c r="D144" s="51" t="s">
        <v>11</v>
      </c>
      <c r="E144" s="73">
        <v>61</v>
      </c>
      <c r="F144" s="74" t="s">
        <v>224</v>
      </c>
    </row>
    <row r="145" spans="1:6">
      <c r="A145" s="95">
        <v>126</v>
      </c>
      <c r="B145" s="40" t="s">
        <v>222</v>
      </c>
      <c r="C145" s="96" t="s">
        <v>225</v>
      </c>
      <c r="D145" s="51" t="s">
        <v>11</v>
      </c>
      <c r="E145" s="73">
        <v>69</v>
      </c>
      <c r="F145" s="74" t="s">
        <v>224</v>
      </c>
    </row>
    <row r="146" spans="1:6">
      <c r="A146" s="95">
        <v>127</v>
      </c>
      <c r="B146" s="40" t="s">
        <v>222</v>
      </c>
      <c r="C146" s="96" t="s">
        <v>226</v>
      </c>
      <c r="D146" s="51" t="s">
        <v>11</v>
      </c>
      <c r="E146" s="73">
        <v>105</v>
      </c>
      <c r="F146" s="74" t="s">
        <v>224</v>
      </c>
    </row>
    <row r="147" spans="1:6">
      <c r="A147" s="95">
        <v>128</v>
      </c>
      <c r="B147" s="40" t="s">
        <v>222</v>
      </c>
      <c r="C147" s="96" t="s">
        <v>227</v>
      </c>
      <c r="D147" s="51" t="s">
        <v>11</v>
      </c>
      <c r="E147" s="73">
        <v>30</v>
      </c>
      <c r="F147" s="74" t="s">
        <v>224</v>
      </c>
    </row>
    <row r="148" spans="1:6">
      <c r="A148" s="95">
        <v>129</v>
      </c>
      <c r="B148" s="40" t="s">
        <v>222</v>
      </c>
      <c r="C148" s="96" t="s">
        <v>228</v>
      </c>
      <c r="D148" s="51" t="s">
        <v>11</v>
      </c>
      <c r="E148" s="73">
        <v>30</v>
      </c>
      <c r="F148" s="74" t="s">
        <v>224</v>
      </c>
    </row>
    <row r="149" spans="1:6">
      <c r="A149" s="95">
        <v>130</v>
      </c>
      <c r="B149" s="40" t="s">
        <v>222</v>
      </c>
      <c r="C149" s="96" t="s">
        <v>229</v>
      </c>
      <c r="D149" s="51" t="s">
        <v>11</v>
      </c>
      <c r="E149" s="73">
        <v>24</v>
      </c>
      <c r="F149" s="74" t="s">
        <v>224</v>
      </c>
    </row>
    <row r="150" spans="1:6">
      <c r="A150" s="95">
        <v>131</v>
      </c>
      <c r="B150" s="40" t="s">
        <v>222</v>
      </c>
      <c r="C150" s="96" t="s">
        <v>230</v>
      </c>
      <c r="D150" s="51" t="s">
        <v>11</v>
      </c>
      <c r="E150" s="73">
        <v>36</v>
      </c>
      <c r="F150" s="74" t="s">
        <v>224</v>
      </c>
    </row>
    <row r="151" spans="1:6">
      <c r="A151" s="95">
        <v>132</v>
      </c>
      <c r="B151" s="40" t="s">
        <v>231</v>
      </c>
      <c r="C151" s="96" t="s">
        <v>232</v>
      </c>
      <c r="D151" s="51" t="s">
        <v>11</v>
      </c>
      <c r="E151" s="73">
        <v>61</v>
      </c>
      <c r="F151" s="74" t="s">
        <v>233</v>
      </c>
    </row>
    <row r="152" spans="1:6">
      <c r="A152" s="95">
        <v>133</v>
      </c>
      <c r="B152" s="40" t="s">
        <v>231</v>
      </c>
      <c r="C152" s="96" t="s">
        <v>234</v>
      </c>
      <c r="D152" s="51" t="s">
        <v>11</v>
      </c>
      <c r="E152" s="73">
        <v>69</v>
      </c>
      <c r="F152" s="74" t="s">
        <v>233</v>
      </c>
    </row>
    <row r="153" spans="1:6">
      <c r="A153" s="95">
        <v>134</v>
      </c>
      <c r="B153" s="40" t="s">
        <v>231</v>
      </c>
      <c r="C153" s="96" t="s">
        <v>235</v>
      </c>
      <c r="D153" s="51" t="s">
        <v>11</v>
      </c>
      <c r="E153" s="73">
        <v>105</v>
      </c>
      <c r="F153" s="74" t="s">
        <v>233</v>
      </c>
    </row>
    <row r="154" spans="1:6">
      <c r="A154" s="95">
        <v>135</v>
      </c>
      <c r="B154" s="40" t="s">
        <v>231</v>
      </c>
      <c r="C154" s="96" t="s">
        <v>236</v>
      </c>
      <c r="D154" s="51" t="s">
        <v>11</v>
      </c>
      <c r="E154" s="73">
        <v>30</v>
      </c>
      <c r="F154" s="74" t="s">
        <v>233</v>
      </c>
    </row>
    <row r="155" spans="1:6">
      <c r="A155" s="95">
        <v>136</v>
      </c>
      <c r="B155" s="40" t="s">
        <v>231</v>
      </c>
      <c r="C155" s="96" t="s">
        <v>237</v>
      </c>
      <c r="D155" s="51" t="s">
        <v>11</v>
      </c>
      <c r="E155" s="73">
        <v>30</v>
      </c>
      <c r="F155" s="74" t="s">
        <v>233</v>
      </c>
    </row>
    <row r="156" spans="1:6">
      <c r="A156" s="95">
        <v>137</v>
      </c>
      <c r="B156" s="40" t="s">
        <v>231</v>
      </c>
      <c r="C156" s="96" t="s">
        <v>238</v>
      </c>
      <c r="D156" s="51" t="s">
        <v>11</v>
      </c>
      <c r="E156" s="73">
        <v>24</v>
      </c>
      <c r="F156" s="74" t="s">
        <v>233</v>
      </c>
    </row>
    <row r="157" spans="1:6">
      <c r="A157" s="95">
        <v>138</v>
      </c>
      <c r="B157" s="40" t="s">
        <v>231</v>
      </c>
      <c r="C157" s="96" t="s">
        <v>239</v>
      </c>
      <c r="D157" s="51" t="s">
        <v>11</v>
      </c>
      <c r="E157" s="73">
        <v>36</v>
      </c>
      <c r="F157" s="74" t="s">
        <v>233</v>
      </c>
    </row>
    <row r="158" ht="24" spans="1:6">
      <c r="A158" s="95">
        <v>139</v>
      </c>
      <c r="B158" s="40" t="s">
        <v>240</v>
      </c>
      <c r="C158" s="96" t="s">
        <v>241</v>
      </c>
      <c r="D158" s="95" t="s">
        <v>11</v>
      </c>
      <c r="E158" s="73">
        <v>180</v>
      </c>
      <c r="F158" s="74" t="s">
        <v>40</v>
      </c>
    </row>
    <row r="159" spans="1:6">
      <c r="A159" s="95">
        <v>140</v>
      </c>
      <c r="B159" s="40" t="s">
        <v>242</v>
      </c>
      <c r="C159" s="96" t="s">
        <v>243</v>
      </c>
      <c r="D159" s="51" t="s">
        <v>17</v>
      </c>
      <c r="E159" s="73">
        <v>15</v>
      </c>
      <c r="F159" s="74" t="s">
        <v>40</v>
      </c>
    </row>
    <row r="160" spans="1:6">
      <c r="A160" s="95">
        <v>141</v>
      </c>
      <c r="B160" s="40" t="s">
        <v>244</v>
      </c>
      <c r="C160" s="96" t="s">
        <v>39</v>
      </c>
      <c r="D160" s="51" t="s">
        <v>215</v>
      </c>
      <c r="E160" s="73">
        <v>1</v>
      </c>
      <c r="F160" s="74" t="s">
        <v>40</v>
      </c>
    </row>
    <row r="161" spans="1:6">
      <c r="A161" s="95">
        <v>142</v>
      </c>
      <c r="B161" s="40" t="s">
        <v>245</v>
      </c>
      <c r="C161" s="96" t="s">
        <v>246</v>
      </c>
      <c r="D161" s="51" t="s">
        <v>247</v>
      </c>
      <c r="E161" s="73">
        <v>19</v>
      </c>
      <c r="F161" s="74" t="s">
        <v>40</v>
      </c>
    </row>
    <row r="162" spans="1:6">
      <c r="A162" s="95">
        <v>143</v>
      </c>
      <c r="B162" s="88" t="s">
        <v>248</v>
      </c>
      <c r="C162" s="89" t="s">
        <v>249</v>
      </c>
      <c r="D162" s="90" t="s">
        <v>11</v>
      </c>
      <c r="E162" s="73">
        <v>7</v>
      </c>
      <c r="F162" s="74" t="s">
        <v>40</v>
      </c>
    </row>
    <row r="163" spans="1:6">
      <c r="A163" s="95">
        <v>144</v>
      </c>
      <c r="B163" s="88" t="s">
        <v>248</v>
      </c>
      <c r="C163" s="89" t="s">
        <v>250</v>
      </c>
      <c r="D163" s="90" t="s">
        <v>11</v>
      </c>
      <c r="E163" s="73">
        <v>34</v>
      </c>
      <c r="F163" s="74" t="s">
        <v>40</v>
      </c>
    </row>
    <row r="164" spans="1:6">
      <c r="A164" s="95">
        <v>145</v>
      </c>
      <c r="B164" s="88" t="s">
        <v>248</v>
      </c>
      <c r="C164" s="89" t="s">
        <v>251</v>
      </c>
      <c r="D164" s="90" t="s">
        <v>11</v>
      </c>
      <c r="E164" s="73">
        <v>90</v>
      </c>
      <c r="F164" s="74" t="s">
        <v>40</v>
      </c>
    </row>
    <row r="165" spans="1:6">
      <c r="A165" s="95">
        <v>146</v>
      </c>
      <c r="B165" s="40" t="s">
        <v>213</v>
      </c>
      <c r="C165" s="96" t="s">
        <v>252</v>
      </c>
      <c r="D165" s="51" t="s">
        <v>215</v>
      </c>
      <c r="E165" s="73">
        <v>1</v>
      </c>
      <c r="F165" s="74" t="s">
        <v>40</v>
      </c>
    </row>
    <row r="166" spans="1:6">
      <c r="A166" s="33"/>
      <c r="B166" s="93" t="s">
        <v>253</v>
      </c>
      <c r="C166" s="33"/>
      <c r="D166" s="93"/>
      <c r="E166" s="93"/>
      <c r="F166" s="94"/>
    </row>
    <row r="167" ht="24" spans="1:6">
      <c r="A167" s="95">
        <v>147</v>
      </c>
      <c r="B167" s="61" t="s">
        <v>254</v>
      </c>
      <c r="C167" s="96" t="s">
        <v>255</v>
      </c>
      <c r="D167" s="45" t="s">
        <v>23</v>
      </c>
      <c r="E167" s="43">
        <v>1</v>
      </c>
      <c r="F167" s="97" t="s">
        <v>256</v>
      </c>
    </row>
    <row r="168" spans="1:6">
      <c r="A168" s="95">
        <v>148</v>
      </c>
      <c r="B168" s="88" t="s">
        <v>257</v>
      </c>
      <c r="C168" s="89" t="s">
        <v>258</v>
      </c>
      <c r="D168" s="90" t="s">
        <v>17</v>
      </c>
      <c r="E168" s="98">
        <v>1</v>
      </c>
      <c r="F168" s="99" t="s">
        <v>40</v>
      </c>
    </row>
    <row r="169" spans="1:6">
      <c r="A169" s="95">
        <v>149</v>
      </c>
      <c r="B169" s="88" t="s">
        <v>259</v>
      </c>
      <c r="C169" s="89" t="s">
        <v>260</v>
      </c>
      <c r="D169" s="90" t="s">
        <v>11</v>
      </c>
      <c r="E169" s="98">
        <v>60</v>
      </c>
      <c r="F169" s="99" t="s">
        <v>40</v>
      </c>
    </row>
    <row r="170" spans="1:6">
      <c r="A170" s="95">
        <v>150</v>
      </c>
      <c r="B170" s="88" t="s">
        <v>261</v>
      </c>
      <c r="C170" s="89" t="s">
        <v>258</v>
      </c>
      <c r="D170" s="90" t="s">
        <v>17</v>
      </c>
      <c r="E170" s="98">
        <v>30</v>
      </c>
      <c r="F170" s="99" t="s">
        <v>40</v>
      </c>
    </row>
    <row r="171" spans="1:6">
      <c r="A171" s="95">
        <v>151</v>
      </c>
      <c r="B171" s="88" t="s">
        <v>262</v>
      </c>
      <c r="C171" s="89" t="s">
        <v>258</v>
      </c>
      <c r="D171" s="90" t="s">
        <v>17</v>
      </c>
      <c r="E171" s="98">
        <v>2</v>
      </c>
      <c r="F171" s="99" t="s">
        <v>40</v>
      </c>
    </row>
    <row r="172" spans="1:6">
      <c r="A172" s="95">
        <v>152</v>
      </c>
      <c r="B172" s="88" t="s">
        <v>263</v>
      </c>
      <c r="C172" s="89" t="s">
        <v>258</v>
      </c>
      <c r="D172" s="90" t="s">
        <v>17</v>
      </c>
      <c r="E172" s="98">
        <v>1</v>
      </c>
      <c r="F172" s="99" t="s">
        <v>40</v>
      </c>
    </row>
    <row r="173" spans="1:6">
      <c r="A173" s="95">
        <v>153</v>
      </c>
      <c r="B173" s="88" t="s">
        <v>248</v>
      </c>
      <c r="C173" s="89" t="s">
        <v>251</v>
      </c>
      <c r="D173" s="90" t="s">
        <v>11</v>
      </c>
      <c r="E173" s="98">
        <v>5</v>
      </c>
      <c r="F173" s="99" t="s">
        <v>40</v>
      </c>
    </row>
    <row r="174" spans="1:6">
      <c r="A174" s="95">
        <v>154</v>
      </c>
      <c r="B174" s="88" t="s">
        <v>264</v>
      </c>
      <c r="C174" s="89" t="s">
        <v>251</v>
      </c>
      <c r="D174" s="90" t="s">
        <v>17</v>
      </c>
      <c r="E174" s="98">
        <v>1</v>
      </c>
      <c r="F174" s="99" t="s">
        <v>40</v>
      </c>
    </row>
    <row r="175" ht="36" spans="1:6">
      <c r="A175" s="95">
        <v>155</v>
      </c>
      <c r="B175" s="88" t="s">
        <v>265</v>
      </c>
      <c r="C175" s="89" t="s">
        <v>266</v>
      </c>
      <c r="D175" s="90" t="s">
        <v>17</v>
      </c>
      <c r="E175" s="98">
        <v>2</v>
      </c>
      <c r="F175" s="99" t="s">
        <v>40</v>
      </c>
    </row>
    <row r="176" ht="36" spans="1:6">
      <c r="A176" s="95">
        <v>156</v>
      </c>
      <c r="B176" s="88" t="s">
        <v>267</v>
      </c>
      <c r="C176" s="89" t="s">
        <v>268</v>
      </c>
      <c r="D176" s="90" t="s">
        <v>17</v>
      </c>
      <c r="E176" s="98">
        <v>2</v>
      </c>
      <c r="F176" s="99" t="s">
        <v>40</v>
      </c>
    </row>
    <row r="177" spans="1:6">
      <c r="A177" s="95">
        <v>157</v>
      </c>
      <c r="B177" s="88" t="s">
        <v>269</v>
      </c>
      <c r="C177" s="89" t="s">
        <v>39</v>
      </c>
      <c r="D177" s="90" t="s">
        <v>17</v>
      </c>
      <c r="E177" s="98">
        <v>2</v>
      </c>
      <c r="F177" s="99" t="s">
        <v>40</v>
      </c>
    </row>
    <row r="178" ht="24" spans="1:6">
      <c r="A178" s="95">
        <v>158</v>
      </c>
      <c r="B178" s="88" t="s">
        <v>270</v>
      </c>
      <c r="C178" s="89" t="s">
        <v>271</v>
      </c>
      <c r="D178" s="90" t="s">
        <v>212</v>
      </c>
      <c r="E178" s="98">
        <v>10</v>
      </c>
      <c r="F178" s="99" t="s">
        <v>40</v>
      </c>
    </row>
    <row r="179" spans="1:6">
      <c r="A179" s="95">
        <v>159</v>
      </c>
      <c r="B179" s="96" t="s">
        <v>213</v>
      </c>
      <c r="C179" s="96" t="s">
        <v>272</v>
      </c>
      <c r="D179" s="98" t="s">
        <v>215</v>
      </c>
      <c r="E179" s="98">
        <v>1</v>
      </c>
      <c r="F179" s="99" t="s">
        <v>40</v>
      </c>
    </row>
    <row r="180" spans="1:6">
      <c r="A180" s="33"/>
      <c r="B180" s="55" t="s">
        <v>273</v>
      </c>
      <c r="C180" s="55"/>
      <c r="D180" s="55"/>
      <c r="E180" s="55"/>
      <c r="F180" s="55"/>
    </row>
    <row r="181" ht="18.75" spans="1:6">
      <c r="A181" s="33"/>
      <c r="B181" s="34"/>
      <c r="C181" s="35" t="s">
        <v>274</v>
      </c>
      <c r="D181" s="35"/>
      <c r="E181" s="35"/>
      <c r="F181" s="35"/>
    </row>
    <row r="182" ht="36" spans="1:6">
      <c r="A182" s="100">
        <v>160</v>
      </c>
      <c r="B182" s="101" t="s">
        <v>275</v>
      </c>
      <c r="C182" s="101" t="s">
        <v>276</v>
      </c>
      <c r="D182" s="68" t="s">
        <v>83</v>
      </c>
      <c r="E182" s="68">
        <v>1</v>
      </c>
      <c r="F182" s="68" t="s">
        <v>277</v>
      </c>
    </row>
    <row r="183" ht="48" spans="1:6">
      <c r="A183" s="100">
        <v>161</v>
      </c>
      <c r="B183" s="101" t="s">
        <v>278</v>
      </c>
      <c r="C183" s="101" t="s">
        <v>279</v>
      </c>
      <c r="D183" s="68" t="s">
        <v>23</v>
      </c>
      <c r="E183" s="68">
        <v>7</v>
      </c>
      <c r="F183" s="68" t="s">
        <v>277</v>
      </c>
    </row>
    <row r="184" ht="48" spans="1:6">
      <c r="A184" s="100">
        <v>162</v>
      </c>
      <c r="B184" s="101" t="s">
        <v>280</v>
      </c>
      <c r="C184" s="101" t="s">
        <v>281</v>
      </c>
      <c r="D184" s="68" t="s">
        <v>23</v>
      </c>
      <c r="E184" s="68">
        <v>1</v>
      </c>
      <c r="F184" s="68" t="s">
        <v>277</v>
      </c>
    </row>
    <row r="185" ht="48" spans="1:6">
      <c r="A185" s="100">
        <v>163</v>
      </c>
      <c r="B185" s="101" t="s">
        <v>282</v>
      </c>
      <c r="C185" s="101" t="s">
        <v>283</v>
      </c>
      <c r="D185" s="68" t="s">
        <v>284</v>
      </c>
      <c r="E185" s="68">
        <v>8</v>
      </c>
      <c r="F185" s="68" t="s">
        <v>285</v>
      </c>
    </row>
    <row r="186" ht="48" spans="1:6">
      <c r="A186" s="100">
        <v>164</v>
      </c>
      <c r="B186" s="101" t="s">
        <v>286</v>
      </c>
      <c r="C186" s="101" t="s">
        <v>287</v>
      </c>
      <c r="D186" s="68" t="s">
        <v>284</v>
      </c>
      <c r="E186" s="68">
        <v>1</v>
      </c>
      <c r="F186" s="68" t="s">
        <v>285</v>
      </c>
    </row>
    <row r="187" ht="36" spans="1:6">
      <c r="A187" s="100">
        <v>165</v>
      </c>
      <c r="B187" s="101" t="s">
        <v>288</v>
      </c>
      <c r="C187" s="101" t="s">
        <v>289</v>
      </c>
      <c r="D187" s="68" t="s">
        <v>284</v>
      </c>
      <c r="E187" s="68">
        <v>1</v>
      </c>
      <c r="F187" s="68" t="s">
        <v>290</v>
      </c>
    </row>
    <row r="188" ht="36" spans="1:6">
      <c r="A188" s="100">
        <v>166</v>
      </c>
      <c r="B188" s="101" t="s">
        <v>288</v>
      </c>
      <c r="C188" s="101" t="s">
        <v>291</v>
      </c>
      <c r="D188" s="68" t="s">
        <v>284</v>
      </c>
      <c r="E188" s="68">
        <v>55</v>
      </c>
      <c r="F188" s="68" t="s">
        <v>290</v>
      </c>
    </row>
    <row r="189" ht="24" spans="1:6">
      <c r="A189" s="100">
        <v>167</v>
      </c>
      <c r="B189" s="101" t="s">
        <v>292</v>
      </c>
      <c r="C189" s="101" t="s">
        <v>293</v>
      </c>
      <c r="D189" s="68" t="s">
        <v>284</v>
      </c>
      <c r="E189" s="68">
        <v>13</v>
      </c>
      <c r="F189" s="68" t="s">
        <v>290</v>
      </c>
    </row>
    <row r="190" ht="36" spans="1:6">
      <c r="A190" s="100">
        <v>168</v>
      </c>
      <c r="B190" s="101" t="s">
        <v>294</v>
      </c>
      <c r="C190" s="101" t="s">
        <v>295</v>
      </c>
      <c r="D190" s="68" t="s">
        <v>284</v>
      </c>
      <c r="E190" s="59">
        <v>7</v>
      </c>
      <c r="F190" s="68" t="s">
        <v>296</v>
      </c>
    </row>
    <row r="191" ht="36" spans="1:6">
      <c r="A191" s="100">
        <v>169</v>
      </c>
      <c r="B191" s="101" t="s">
        <v>294</v>
      </c>
      <c r="C191" s="101" t="s">
        <v>297</v>
      </c>
      <c r="D191" s="68" t="s">
        <v>284</v>
      </c>
      <c r="E191" s="59">
        <v>46</v>
      </c>
      <c r="F191" s="68" t="s">
        <v>296</v>
      </c>
    </row>
    <row r="192" ht="24" spans="1:6">
      <c r="A192" s="100">
        <v>170</v>
      </c>
      <c r="B192" s="101" t="s">
        <v>298</v>
      </c>
      <c r="C192" s="101" t="s">
        <v>299</v>
      </c>
      <c r="D192" s="68" t="s">
        <v>284</v>
      </c>
      <c r="E192" s="59">
        <v>18</v>
      </c>
      <c r="F192" s="68" t="s">
        <v>296</v>
      </c>
    </row>
    <row r="193" spans="1:6">
      <c r="A193" s="100">
        <v>171</v>
      </c>
      <c r="B193" s="101" t="s">
        <v>300</v>
      </c>
      <c r="C193" s="101" t="s">
        <v>301</v>
      </c>
      <c r="D193" s="68" t="s">
        <v>284</v>
      </c>
      <c r="E193" s="59">
        <v>4</v>
      </c>
      <c r="F193" s="68" t="s">
        <v>296</v>
      </c>
    </row>
    <row r="194" ht="36" spans="1:6">
      <c r="A194" s="100">
        <v>172</v>
      </c>
      <c r="B194" s="101" t="s">
        <v>302</v>
      </c>
      <c r="C194" s="101" t="s">
        <v>303</v>
      </c>
      <c r="D194" s="68" t="s">
        <v>284</v>
      </c>
      <c r="E194" s="59">
        <v>2</v>
      </c>
      <c r="F194" s="68" t="s">
        <v>304</v>
      </c>
    </row>
    <row r="195" ht="36" spans="1:6">
      <c r="A195" s="100">
        <v>173</v>
      </c>
      <c r="B195" s="101" t="s">
        <v>305</v>
      </c>
      <c r="C195" s="101" t="s">
        <v>306</v>
      </c>
      <c r="D195" s="68" t="s">
        <v>284</v>
      </c>
      <c r="E195" s="59">
        <v>12</v>
      </c>
      <c r="F195" s="68" t="s">
        <v>307</v>
      </c>
    </row>
    <row r="196" ht="36" spans="1:6">
      <c r="A196" s="100">
        <v>174</v>
      </c>
      <c r="B196" s="101" t="s">
        <v>308</v>
      </c>
      <c r="C196" s="101" t="s">
        <v>306</v>
      </c>
      <c r="D196" s="68" t="s">
        <v>284</v>
      </c>
      <c r="E196" s="59">
        <v>5</v>
      </c>
      <c r="F196" s="68" t="s">
        <v>307</v>
      </c>
    </row>
    <row r="197" ht="36" spans="1:6">
      <c r="A197" s="100">
        <v>175</v>
      </c>
      <c r="B197" s="101" t="s">
        <v>309</v>
      </c>
      <c r="C197" s="101" t="s">
        <v>306</v>
      </c>
      <c r="D197" s="68" t="s">
        <v>284</v>
      </c>
      <c r="E197" s="59">
        <v>3</v>
      </c>
      <c r="F197" s="68" t="s">
        <v>307</v>
      </c>
    </row>
    <row r="198" ht="36" spans="1:6">
      <c r="A198" s="100">
        <v>176</v>
      </c>
      <c r="B198" s="101" t="s">
        <v>310</v>
      </c>
      <c r="C198" s="101" t="s">
        <v>306</v>
      </c>
      <c r="D198" s="68" t="s">
        <v>284</v>
      </c>
      <c r="E198" s="59">
        <v>1</v>
      </c>
      <c r="F198" s="68" t="s">
        <v>307</v>
      </c>
    </row>
    <row r="199" ht="36" spans="1:6">
      <c r="A199" s="100">
        <v>177</v>
      </c>
      <c r="B199" s="101" t="s">
        <v>311</v>
      </c>
      <c r="C199" s="101" t="s">
        <v>306</v>
      </c>
      <c r="D199" s="68" t="s">
        <v>284</v>
      </c>
      <c r="E199" s="59">
        <v>4</v>
      </c>
      <c r="F199" s="68" t="s">
        <v>307</v>
      </c>
    </row>
    <row r="200" ht="36" spans="1:6">
      <c r="A200" s="100">
        <v>178</v>
      </c>
      <c r="B200" s="101" t="s">
        <v>312</v>
      </c>
      <c r="C200" s="101" t="s">
        <v>306</v>
      </c>
      <c r="D200" s="68" t="s">
        <v>284</v>
      </c>
      <c r="E200" s="59">
        <v>1</v>
      </c>
      <c r="F200" s="68" t="s">
        <v>304</v>
      </c>
    </row>
    <row r="201" ht="24" spans="1:6">
      <c r="A201" s="100">
        <v>179</v>
      </c>
      <c r="B201" s="101" t="s">
        <v>313</v>
      </c>
      <c r="C201" s="101" t="s">
        <v>314</v>
      </c>
      <c r="D201" s="68" t="s">
        <v>284</v>
      </c>
      <c r="E201" s="59">
        <v>4</v>
      </c>
      <c r="F201" s="68" t="s">
        <v>40</v>
      </c>
    </row>
    <row r="202" ht="24" spans="1:6">
      <c r="A202" s="100">
        <v>180</v>
      </c>
      <c r="B202" s="101" t="s">
        <v>315</v>
      </c>
      <c r="C202" s="101" t="s">
        <v>314</v>
      </c>
      <c r="D202" s="68" t="s">
        <v>284</v>
      </c>
      <c r="E202" s="59">
        <v>1</v>
      </c>
      <c r="F202" s="68" t="s">
        <v>40</v>
      </c>
    </row>
    <row r="203" ht="36" spans="1:6">
      <c r="A203" s="100">
        <v>181</v>
      </c>
      <c r="B203" s="101" t="s">
        <v>316</v>
      </c>
      <c r="C203" s="101" t="s">
        <v>317</v>
      </c>
      <c r="D203" s="68" t="s">
        <v>284</v>
      </c>
      <c r="E203" s="59">
        <v>280</v>
      </c>
      <c r="F203" s="68" t="s">
        <v>307</v>
      </c>
    </row>
    <row r="204" ht="36" spans="1:6">
      <c r="A204" s="100">
        <v>182</v>
      </c>
      <c r="B204" s="101" t="s">
        <v>318</v>
      </c>
      <c r="C204" s="101" t="s">
        <v>317</v>
      </c>
      <c r="D204" s="68" t="s">
        <v>284</v>
      </c>
      <c r="E204" s="59">
        <v>10</v>
      </c>
      <c r="F204" s="68" t="s">
        <v>307</v>
      </c>
    </row>
    <row r="205" ht="36" spans="1:6">
      <c r="A205" s="100">
        <v>183</v>
      </c>
      <c r="B205" s="101" t="s">
        <v>319</v>
      </c>
      <c r="C205" s="101" t="s">
        <v>320</v>
      </c>
      <c r="D205" s="68" t="s">
        <v>284</v>
      </c>
      <c r="E205" s="59">
        <v>6</v>
      </c>
      <c r="F205" s="68" t="s">
        <v>307</v>
      </c>
    </row>
    <row r="206" ht="36" spans="1:6">
      <c r="A206" s="100">
        <v>184</v>
      </c>
      <c r="B206" s="101" t="s">
        <v>321</v>
      </c>
      <c r="C206" s="101" t="s">
        <v>322</v>
      </c>
      <c r="D206" s="68" t="s">
        <v>284</v>
      </c>
      <c r="E206" s="59">
        <v>3</v>
      </c>
      <c r="F206" s="68" t="s">
        <v>307</v>
      </c>
    </row>
    <row r="207" ht="36" spans="1:6">
      <c r="A207" s="100">
        <v>185</v>
      </c>
      <c r="B207" s="101" t="s">
        <v>323</v>
      </c>
      <c r="C207" s="101" t="s">
        <v>306</v>
      </c>
      <c r="D207" s="68" t="s">
        <v>284</v>
      </c>
      <c r="E207" s="59">
        <v>12</v>
      </c>
      <c r="F207" s="68" t="s">
        <v>304</v>
      </c>
    </row>
    <row r="208" spans="1:6">
      <c r="A208" s="100">
        <v>186</v>
      </c>
      <c r="B208" s="101" t="s">
        <v>324</v>
      </c>
      <c r="C208" s="47" t="s">
        <v>325</v>
      </c>
      <c r="D208" s="48" t="s">
        <v>11</v>
      </c>
      <c r="E208" s="59">
        <v>3600</v>
      </c>
      <c r="F208" s="68" t="s">
        <v>326</v>
      </c>
    </row>
    <row r="209" spans="1:6">
      <c r="A209" s="100">
        <v>187</v>
      </c>
      <c r="B209" s="101" t="s">
        <v>324</v>
      </c>
      <c r="C209" s="47" t="s">
        <v>327</v>
      </c>
      <c r="D209" s="48" t="s">
        <v>11</v>
      </c>
      <c r="E209" s="59">
        <v>5500</v>
      </c>
      <c r="F209" s="68" t="s">
        <v>326</v>
      </c>
    </row>
    <row r="210" spans="1:6">
      <c r="A210" s="100">
        <v>188</v>
      </c>
      <c r="B210" s="101" t="s">
        <v>328</v>
      </c>
      <c r="C210" s="101" t="s">
        <v>329</v>
      </c>
      <c r="D210" s="68" t="s">
        <v>11</v>
      </c>
      <c r="E210" s="59">
        <v>150</v>
      </c>
      <c r="F210" s="68" t="s">
        <v>326</v>
      </c>
    </row>
    <row r="211" spans="1:6">
      <c r="A211" s="100">
        <v>189</v>
      </c>
      <c r="B211" s="101" t="s">
        <v>328</v>
      </c>
      <c r="C211" s="101" t="s">
        <v>330</v>
      </c>
      <c r="D211" s="68" t="s">
        <v>11</v>
      </c>
      <c r="E211" s="59">
        <v>30</v>
      </c>
      <c r="F211" s="68" t="s">
        <v>326</v>
      </c>
    </row>
    <row r="212" spans="1:6">
      <c r="A212" s="100">
        <v>190</v>
      </c>
      <c r="B212" s="101" t="s">
        <v>328</v>
      </c>
      <c r="C212" s="101" t="s">
        <v>331</v>
      </c>
      <c r="D212" s="68" t="s">
        <v>11</v>
      </c>
      <c r="E212" s="59">
        <v>30</v>
      </c>
      <c r="F212" s="68" t="s">
        <v>326</v>
      </c>
    </row>
    <row r="213" spans="1:6">
      <c r="A213" s="100">
        <v>191</v>
      </c>
      <c r="B213" s="101" t="s">
        <v>328</v>
      </c>
      <c r="C213" s="101" t="s">
        <v>332</v>
      </c>
      <c r="D213" s="68" t="s">
        <v>11</v>
      </c>
      <c r="E213" s="59">
        <v>120</v>
      </c>
      <c r="F213" s="68" t="s">
        <v>326</v>
      </c>
    </row>
    <row r="214" spans="1:6">
      <c r="A214" s="100">
        <v>192</v>
      </c>
      <c r="B214" s="101" t="s">
        <v>328</v>
      </c>
      <c r="C214" s="101" t="s">
        <v>333</v>
      </c>
      <c r="D214" s="68" t="s">
        <v>11</v>
      </c>
      <c r="E214" s="59">
        <v>60</v>
      </c>
      <c r="F214" s="68" t="s">
        <v>326</v>
      </c>
    </row>
    <row r="215" spans="1:6">
      <c r="A215" s="100">
        <v>193</v>
      </c>
      <c r="B215" s="101" t="s">
        <v>328</v>
      </c>
      <c r="C215" s="101" t="s">
        <v>334</v>
      </c>
      <c r="D215" s="68" t="s">
        <v>11</v>
      </c>
      <c r="E215" s="59">
        <v>300</v>
      </c>
      <c r="F215" s="68" t="s">
        <v>326</v>
      </c>
    </row>
    <row r="216" spans="1:6">
      <c r="A216" s="100">
        <v>194</v>
      </c>
      <c r="B216" s="101" t="s">
        <v>335</v>
      </c>
      <c r="C216" s="101" t="s">
        <v>336</v>
      </c>
      <c r="D216" s="68" t="s">
        <v>11</v>
      </c>
      <c r="E216" s="59">
        <v>250</v>
      </c>
      <c r="F216" s="68" t="s">
        <v>40</v>
      </c>
    </row>
    <row r="217" spans="1:6">
      <c r="A217" s="100">
        <v>195</v>
      </c>
      <c r="B217" s="101" t="s">
        <v>337</v>
      </c>
      <c r="C217" s="101" t="s">
        <v>338</v>
      </c>
      <c r="D217" s="68" t="s">
        <v>11</v>
      </c>
      <c r="E217" s="59">
        <v>60</v>
      </c>
      <c r="F217" s="68" t="s">
        <v>40</v>
      </c>
    </row>
    <row r="218" spans="1:6">
      <c r="A218" s="100">
        <v>196</v>
      </c>
      <c r="B218" s="101" t="s">
        <v>337</v>
      </c>
      <c r="C218" s="101" t="s">
        <v>339</v>
      </c>
      <c r="D218" s="68" t="s">
        <v>11</v>
      </c>
      <c r="E218" s="59">
        <v>120</v>
      </c>
      <c r="F218" s="68" t="s">
        <v>40</v>
      </c>
    </row>
    <row r="219" spans="1:6">
      <c r="A219" s="100">
        <v>197</v>
      </c>
      <c r="B219" s="101" t="s">
        <v>337</v>
      </c>
      <c r="C219" s="101" t="s">
        <v>340</v>
      </c>
      <c r="D219" s="68" t="s">
        <v>11</v>
      </c>
      <c r="E219" s="59">
        <v>60</v>
      </c>
      <c r="F219" s="68" t="s">
        <v>40</v>
      </c>
    </row>
    <row r="220" spans="1:6">
      <c r="A220" s="100">
        <v>198</v>
      </c>
      <c r="B220" s="101" t="s">
        <v>337</v>
      </c>
      <c r="C220" s="101" t="s">
        <v>341</v>
      </c>
      <c r="D220" s="68" t="s">
        <v>11</v>
      </c>
      <c r="E220" s="59">
        <v>720</v>
      </c>
      <c r="F220" s="68" t="s">
        <v>40</v>
      </c>
    </row>
    <row r="221" spans="1:6">
      <c r="A221" s="100">
        <v>199</v>
      </c>
      <c r="B221" s="101" t="s">
        <v>337</v>
      </c>
      <c r="C221" s="101" t="s">
        <v>342</v>
      </c>
      <c r="D221" s="68" t="s">
        <v>11</v>
      </c>
      <c r="E221" s="59">
        <v>1100</v>
      </c>
      <c r="F221" s="68" t="s">
        <v>40</v>
      </c>
    </row>
    <row r="222" ht="24" spans="1:6">
      <c r="A222" s="100">
        <v>200</v>
      </c>
      <c r="B222" s="101" t="s">
        <v>343</v>
      </c>
      <c r="C222" s="101" t="s">
        <v>344</v>
      </c>
      <c r="D222" s="64" t="s">
        <v>11</v>
      </c>
      <c r="E222" s="59">
        <v>55</v>
      </c>
      <c r="F222" s="68" t="s">
        <v>40</v>
      </c>
    </row>
    <row r="223" ht="24" spans="1:6">
      <c r="A223" s="100">
        <v>201</v>
      </c>
      <c r="B223" s="101" t="s">
        <v>343</v>
      </c>
      <c r="C223" s="101" t="s">
        <v>345</v>
      </c>
      <c r="D223" s="64" t="s">
        <v>11</v>
      </c>
      <c r="E223" s="59">
        <v>55</v>
      </c>
      <c r="F223" s="68" t="s">
        <v>40</v>
      </c>
    </row>
    <row r="224" spans="1:6">
      <c r="A224" s="100">
        <v>202</v>
      </c>
      <c r="B224" s="101" t="s">
        <v>346</v>
      </c>
      <c r="C224" s="101" t="s">
        <v>347</v>
      </c>
      <c r="D224" s="68" t="s">
        <v>284</v>
      </c>
      <c r="E224" s="68">
        <v>2</v>
      </c>
      <c r="F224" s="68" t="s">
        <v>40</v>
      </c>
    </row>
    <row r="225" spans="1:6">
      <c r="A225" s="100">
        <v>203</v>
      </c>
      <c r="B225" s="101" t="s">
        <v>324</v>
      </c>
      <c r="C225" s="101" t="s">
        <v>348</v>
      </c>
      <c r="D225" s="68" t="s">
        <v>11</v>
      </c>
      <c r="E225" s="68">
        <v>80</v>
      </c>
      <c r="F225" s="68" t="s">
        <v>326</v>
      </c>
    </row>
    <row r="226" spans="1:6">
      <c r="A226" s="100">
        <v>204</v>
      </c>
      <c r="B226" s="101" t="s">
        <v>337</v>
      </c>
      <c r="C226" s="101" t="s">
        <v>349</v>
      </c>
      <c r="D226" s="68" t="s">
        <v>11</v>
      </c>
      <c r="E226" s="68">
        <v>80</v>
      </c>
      <c r="F226" s="68" t="s">
        <v>40</v>
      </c>
    </row>
    <row r="227" ht="24" spans="1:6">
      <c r="A227" s="100">
        <v>205</v>
      </c>
      <c r="B227" s="101" t="s">
        <v>350</v>
      </c>
      <c r="C227" s="101" t="s">
        <v>351</v>
      </c>
      <c r="D227" s="68" t="s">
        <v>83</v>
      </c>
      <c r="E227" s="59">
        <v>1</v>
      </c>
      <c r="F227" s="68" t="s">
        <v>352</v>
      </c>
    </row>
    <row r="228" ht="36.75" spans="1:6">
      <c r="A228" s="100">
        <v>206</v>
      </c>
      <c r="B228" s="101" t="s">
        <v>353</v>
      </c>
      <c r="C228" s="101" t="s">
        <v>354</v>
      </c>
      <c r="D228" s="68" t="s">
        <v>284</v>
      </c>
      <c r="E228" s="59">
        <v>2</v>
      </c>
      <c r="F228" s="68" t="s">
        <v>352</v>
      </c>
    </row>
    <row r="229" ht="24" spans="1:6">
      <c r="A229" s="100">
        <v>207</v>
      </c>
      <c r="B229" s="101" t="s">
        <v>355</v>
      </c>
      <c r="C229" s="101" t="s">
        <v>356</v>
      </c>
      <c r="D229" s="68" t="s">
        <v>357</v>
      </c>
      <c r="E229" s="59">
        <v>2</v>
      </c>
      <c r="F229" s="68" t="s">
        <v>352</v>
      </c>
    </row>
    <row r="230" ht="24" spans="1:6">
      <c r="A230" s="100">
        <v>208</v>
      </c>
      <c r="B230" s="101" t="s">
        <v>358</v>
      </c>
      <c r="C230" s="101" t="s">
        <v>359</v>
      </c>
      <c r="D230" s="68" t="s">
        <v>83</v>
      </c>
      <c r="E230" s="59">
        <v>2</v>
      </c>
      <c r="F230" s="68" t="s">
        <v>352</v>
      </c>
    </row>
    <row r="231" ht="24" spans="1:6">
      <c r="A231" s="100">
        <v>209</v>
      </c>
      <c r="B231" s="101" t="s">
        <v>360</v>
      </c>
      <c r="C231" s="101" t="s">
        <v>361</v>
      </c>
      <c r="D231" s="68" t="s">
        <v>23</v>
      </c>
      <c r="E231" s="59">
        <v>2</v>
      </c>
      <c r="F231" s="68" t="s">
        <v>352</v>
      </c>
    </row>
    <row r="232" ht="36" spans="1:6">
      <c r="A232" s="100">
        <v>210</v>
      </c>
      <c r="B232" s="101" t="s">
        <v>362</v>
      </c>
      <c r="C232" s="101" t="s">
        <v>363</v>
      </c>
      <c r="D232" s="68" t="s">
        <v>23</v>
      </c>
      <c r="E232" s="59">
        <v>1</v>
      </c>
      <c r="F232" s="68" t="s">
        <v>352</v>
      </c>
    </row>
    <row r="233" ht="24" spans="1:6">
      <c r="A233" s="100">
        <v>211</v>
      </c>
      <c r="B233" s="101" t="s">
        <v>364</v>
      </c>
      <c r="C233" s="101" t="s">
        <v>365</v>
      </c>
      <c r="D233" s="68" t="s">
        <v>23</v>
      </c>
      <c r="E233" s="59">
        <v>2</v>
      </c>
      <c r="F233" s="68" t="s">
        <v>352</v>
      </c>
    </row>
    <row r="234" spans="1:6">
      <c r="A234" s="100">
        <v>212</v>
      </c>
      <c r="B234" s="101" t="s">
        <v>366</v>
      </c>
      <c r="C234" s="101" t="s">
        <v>367</v>
      </c>
      <c r="D234" s="68" t="s">
        <v>67</v>
      </c>
      <c r="E234" s="59">
        <v>50</v>
      </c>
      <c r="F234" s="102" t="s">
        <v>40</v>
      </c>
    </row>
    <row r="235" ht="24" spans="1:6">
      <c r="A235" s="100">
        <v>213</v>
      </c>
      <c r="B235" s="101" t="s">
        <v>368</v>
      </c>
      <c r="C235" s="101" t="s">
        <v>369</v>
      </c>
      <c r="D235" s="48" t="s">
        <v>370</v>
      </c>
      <c r="E235" s="59">
        <v>100</v>
      </c>
      <c r="F235" s="102" t="s">
        <v>40</v>
      </c>
    </row>
    <row r="236" spans="1:6">
      <c r="A236" s="100">
        <v>214</v>
      </c>
      <c r="B236" s="101" t="s">
        <v>337</v>
      </c>
      <c r="C236" s="101" t="s">
        <v>371</v>
      </c>
      <c r="D236" s="68" t="s">
        <v>11</v>
      </c>
      <c r="E236" s="59">
        <v>100</v>
      </c>
      <c r="F236" s="102" t="s">
        <v>40</v>
      </c>
    </row>
    <row r="237" spans="1:6">
      <c r="A237" s="100">
        <v>215</v>
      </c>
      <c r="B237" s="61" t="s">
        <v>372</v>
      </c>
      <c r="C237" s="61" t="s">
        <v>373</v>
      </c>
      <c r="D237" s="48" t="s">
        <v>83</v>
      </c>
      <c r="E237" s="59">
        <v>1</v>
      </c>
      <c r="F237" s="102" t="s">
        <v>40</v>
      </c>
    </row>
    <row r="238" ht="60" spans="1:6">
      <c r="A238" s="100">
        <v>216</v>
      </c>
      <c r="B238" s="101" t="s">
        <v>374</v>
      </c>
      <c r="C238" s="101" t="s">
        <v>375</v>
      </c>
      <c r="D238" s="68" t="s">
        <v>23</v>
      </c>
      <c r="E238" s="59">
        <v>5</v>
      </c>
      <c r="F238" s="68" t="s">
        <v>376</v>
      </c>
    </row>
    <row r="239" spans="1:6">
      <c r="A239" s="100">
        <v>217</v>
      </c>
      <c r="B239" s="101" t="s">
        <v>377</v>
      </c>
      <c r="C239" s="101" t="s">
        <v>378</v>
      </c>
      <c r="D239" s="68" t="s">
        <v>83</v>
      </c>
      <c r="E239" s="59">
        <v>5</v>
      </c>
      <c r="F239" s="102" t="s">
        <v>40</v>
      </c>
    </row>
    <row r="240" spans="1:6">
      <c r="A240" s="100">
        <v>218</v>
      </c>
      <c r="B240" s="101" t="s">
        <v>379</v>
      </c>
      <c r="C240" s="101" t="s">
        <v>380</v>
      </c>
      <c r="D240" s="68" t="s">
        <v>23</v>
      </c>
      <c r="E240" s="59">
        <v>1</v>
      </c>
      <c r="F240" s="102" t="s">
        <v>40</v>
      </c>
    </row>
    <row r="241" spans="1:6">
      <c r="A241" s="100">
        <v>219</v>
      </c>
      <c r="B241" s="101" t="s">
        <v>381</v>
      </c>
      <c r="C241" s="101" t="s">
        <v>382</v>
      </c>
      <c r="D241" s="68" t="s">
        <v>23</v>
      </c>
      <c r="E241" s="59">
        <v>1</v>
      </c>
      <c r="F241" s="102" t="s">
        <v>40</v>
      </c>
    </row>
    <row r="242" spans="1:6">
      <c r="A242" s="100">
        <v>220</v>
      </c>
      <c r="B242" s="101" t="s">
        <v>383</v>
      </c>
      <c r="C242" s="101" t="s">
        <v>384</v>
      </c>
      <c r="D242" s="68" t="s">
        <v>23</v>
      </c>
      <c r="E242" s="59">
        <v>1</v>
      </c>
      <c r="F242" s="102" t="s">
        <v>40</v>
      </c>
    </row>
    <row r="243" spans="1:6">
      <c r="A243" s="100">
        <v>221</v>
      </c>
      <c r="B243" s="101" t="s">
        <v>385</v>
      </c>
      <c r="C243" s="101" t="s">
        <v>39</v>
      </c>
      <c r="D243" s="68" t="s">
        <v>215</v>
      </c>
      <c r="E243" s="59">
        <v>1</v>
      </c>
      <c r="F243" s="102" t="s">
        <v>40</v>
      </c>
    </row>
    <row r="244" ht="24" spans="1:6">
      <c r="A244" s="100">
        <v>222</v>
      </c>
      <c r="B244" s="101" t="s">
        <v>368</v>
      </c>
      <c r="C244" s="101" t="s">
        <v>369</v>
      </c>
      <c r="D244" s="68" t="s">
        <v>370</v>
      </c>
      <c r="E244" s="59">
        <v>150</v>
      </c>
      <c r="F244" s="102" t="s">
        <v>40</v>
      </c>
    </row>
    <row r="245" spans="1:6">
      <c r="A245" s="100">
        <v>223</v>
      </c>
      <c r="B245" s="101" t="s">
        <v>337</v>
      </c>
      <c r="C245" s="101" t="s">
        <v>371</v>
      </c>
      <c r="D245" s="68" t="s">
        <v>11</v>
      </c>
      <c r="E245" s="59">
        <v>150</v>
      </c>
      <c r="F245" s="102" t="s">
        <v>40</v>
      </c>
    </row>
    <row r="246" spans="1:6">
      <c r="A246" s="100">
        <v>224</v>
      </c>
      <c r="B246" s="101" t="s">
        <v>386</v>
      </c>
      <c r="C246" s="101" t="s">
        <v>387</v>
      </c>
      <c r="D246" s="68" t="s">
        <v>284</v>
      </c>
      <c r="E246" s="59">
        <v>40</v>
      </c>
      <c r="F246" s="68" t="s">
        <v>307</v>
      </c>
    </row>
    <row r="247" spans="1:6">
      <c r="A247" s="100">
        <v>225</v>
      </c>
      <c r="B247" s="101" t="s">
        <v>388</v>
      </c>
      <c r="C247" s="101" t="s">
        <v>389</v>
      </c>
      <c r="D247" s="68" t="s">
        <v>284</v>
      </c>
      <c r="E247" s="59">
        <v>22</v>
      </c>
      <c r="F247" s="68" t="s">
        <v>307</v>
      </c>
    </row>
    <row r="248" spans="1:6">
      <c r="A248" s="100">
        <v>226</v>
      </c>
      <c r="B248" s="101" t="s">
        <v>390</v>
      </c>
      <c r="C248" s="101" t="s">
        <v>391</v>
      </c>
      <c r="D248" s="68" t="s">
        <v>284</v>
      </c>
      <c r="E248" s="59">
        <v>60</v>
      </c>
      <c r="F248" s="68" t="s">
        <v>307</v>
      </c>
    </row>
    <row r="249" spans="1:6">
      <c r="A249" s="100">
        <v>227</v>
      </c>
      <c r="B249" s="101" t="s">
        <v>392</v>
      </c>
      <c r="C249" s="101" t="s">
        <v>393</v>
      </c>
      <c r="D249" s="68" t="s">
        <v>284</v>
      </c>
      <c r="E249" s="59">
        <v>60</v>
      </c>
      <c r="F249" s="102" t="s">
        <v>40</v>
      </c>
    </row>
    <row r="250" ht="24" spans="1:6">
      <c r="A250" s="100">
        <v>228</v>
      </c>
      <c r="B250" s="101" t="s">
        <v>368</v>
      </c>
      <c r="C250" s="101" t="s">
        <v>369</v>
      </c>
      <c r="D250" s="68" t="s">
        <v>370</v>
      </c>
      <c r="E250" s="59">
        <v>1860</v>
      </c>
      <c r="F250" s="102" t="s">
        <v>40</v>
      </c>
    </row>
    <row r="251" spans="1:6">
      <c r="A251" s="100">
        <v>229</v>
      </c>
      <c r="B251" s="101" t="s">
        <v>337</v>
      </c>
      <c r="C251" s="101" t="s">
        <v>341</v>
      </c>
      <c r="D251" s="68" t="s">
        <v>11</v>
      </c>
      <c r="E251" s="59">
        <v>372</v>
      </c>
      <c r="F251" s="102" t="s">
        <v>40</v>
      </c>
    </row>
    <row r="252" spans="1:6">
      <c r="A252" s="100">
        <v>230</v>
      </c>
      <c r="B252" s="101" t="s">
        <v>394</v>
      </c>
      <c r="C252" s="101" t="s">
        <v>39</v>
      </c>
      <c r="D252" s="68" t="s">
        <v>395</v>
      </c>
      <c r="E252" s="59">
        <v>1</v>
      </c>
      <c r="F252" s="102" t="s">
        <v>40</v>
      </c>
    </row>
    <row r="253" spans="1:6">
      <c r="A253" s="100">
        <v>231</v>
      </c>
      <c r="B253" s="101" t="s">
        <v>396</v>
      </c>
      <c r="C253" s="101" t="s">
        <v>39</v>
      </c>
      <c r="D253" s="68" t="s">
        <v>395</v>
      </c>
      <c r="E253" s="59">
        <v>1</v>
      </c>
      <c r="F253" s="102" t="s">
        <v>40</v>
      </c>
    </row>
    <row r="254" spans="1:6">
      <c r="A254" s="100">
        <v>232</v>
      </c>
      <c r="B254" s="101" t="s">
        <v>372</v>
      </c>
      <c r="C254" s="101" t="s">
        <v>397</v>
      </c>
      <c r="D254" s="68" t="s">
        <v>83</v>
      </c>
      <c r="E254" s="59">
        <v>2</v>
      </c>
      <c r="F254" s="102" t="s">
        <v>40</v>
      </c>
    </row>
    <row r="255" spans="1:6">
      <c r="A255" s="100">
        <v>233</v>
      </c>
      <c r="B255" s="101" t="s">
        <v>398</v>
      </c>
      <c r="C255" s="101" t="s">
        <v>399</v>
      </c>
      <c r="D255" s="68" t="s">
        <v>83</v>
      </c>
      <c r="E255" s="59">
        <v>2</v>
      </c>
      <c r="F255" s="102" t="s">
        <v>40</v>
      </c>
    </row>
    <row r="256" spans="1:6">
      <c r="A256" s="100">
        <v>234</v>
      </c>
      <c r="B256" s="101" t="s">
        <v>400</v>
      </c>
      <c r="C256" s="101" t="s">
        <v>401</v>
      </c>
      <c r="D256" s="68" t="s">
        <v>83</v>
      </c>
      <c r="E256" s="59">
        <v>1</v>
      </c>
      <c r="F256" s="102" t="s">
        <v>40</v>
      </c>
    </row>
    <row r="257" spans="1:6">
      <c r="A257" s="100">
        <v>235</v>
      </c>
      <c r="B257" s="101" t="s">
        <v>402</v>
      </c>
      <c r="C257" s="101" t="s">
        <v>403</v>
      </c>
      <c r="D257" s="68" t="s">
        <v>83</v>
      </c>
      <c r="E257" s="59">
        <v>1</v>
      </c>
      <c r="F257" s="102" t="s">
        <v>40</v>
      </c>
    </row>
    <row r="258" spans="1:6">
      <c r="A258" s="100">
        <v>236</v>
      </c>
      <c r="B258" s="101" t="s">
        <v>404</v>
      </c>
      <c r="C258" s="101" t="s">
        <v>405</v>
      </c>
      <c r="D258" s="68" t="s">
        <v>406</v>
      </c>
      <c r="E258" s="59">
        <v>2</v>
      </c>
      <c r="F258" s="102" t="s">
        <v>40</v>
      </c>
    </row>
    <row r="259" spans="1:6">
      <c r="A259" s="100">
        <v>237</v>
      </c>
      <c r="B259" s="101" t="s">
        <v>407</v>
      </c>
      <c r="C259" s="101" t="s">
        <v>408</v>
      </c>
      <c r="D259" s="68" t="s">
        <v>23</v>
      </c>
      <c r="E259" s="59">
        <v>1</v>
      </c>
      <c r="F259" s="102" t="s">
        <v>40</v>
      </c>
    </row>
    <row r="260" spans="1:6">
      <c r="A260" s="33"/>
      <c r="B260" s="103"/>
      <c r="C260" s="31" t="s">
        <v>409</v>
      </c>
      <c r="D260" s="31"/>
      <c r="E260" s="31"/>
      <c r="F260" s="31"/>
    </row>
    <row r="261" spans="1:6">
      <c r="A261" s="104">
        <v>238</v>
      </c>
      <c r="B261" s="52" t="s">
        <v>410</v>
      </c>
      <c r="C261" s="52" t="s">
        <v>411</v>
      </c>
      <c r="D261" s="62" t="s">
        <v>165</v>
      </c>
      <c r="E261" s="105">
        <f>182*4</f>
        <v>728</v>
      </c>
      <c r="F261" s="106" t="s">
        <v>39</v>
      </c>
    </row>
    <row r="262" spans="1:6">
      <c r="A262" s="104">
        <v>239</v>
      </c>
      <c r="B262" s="52" t="s">
        <v>412</v>
      </c>
      <c r="C262" s="52" t="s">
        <v>413</v>
      </c>
      <c r="D262" s="62" t="s">
        <v>165</v>
      </c>
      <c r="E262" s="105">
        <f>41*4</f>
        <v>164</v>
      </c>
      <c r="F262" s="106"/>
    </row>
    <row r="263" spans="1:6">
      <c r="A263" s="104">
        <v>240</v>
      </c>
      <c r="B263" s="107" t="s">
        <v>410</v>
      </c>
      <c r="C263" s="52" t="s">
        <v>414</v>
      </c>
      <c r="D263" s="62" t="s">
        <v>165</v>
      </c>
      <c r="E263" s="105">
        <f>98*4</f>
        <v>392</v>
      </c>
      <c r="F263" s="106" t="s">
        <v>39</v>
      </c>
    </row>
    <row r="264" spans="1:6">
      <c r="A264" s="104">
        <v>241</v>
      </c>
      <c r="B264" s="52" t="s">
        <v>415</v>
      </c>
      <c r="C264" s="52" t="s">
        <v>416</v>
      </c>
      <c r="D264" s="62" t="s">
        <v>165</v>
      </c>
      <c r="E264" s="105">
        <v>641</v>
      </c>
      <c r="F264" s="106" t="s">
        <v>39</v>
      </c>
    </row>
    <row r="265" spans="1:6">
      <c r="A265" s="104">
        <v>242</v>
      </c>
      <c r="B265" s="52" t="s">
        <v>417</v>
      </c>
      <c r="C265" s="52" t="s">
        <v>418</v>
      </c>
      <c r="D265" s="68" t="s">
        <v>419</v>
      </c>
      <c r="E265" s="105">
        <v>24</v>
      </c>
      <c r="F265" s="106" t="s">
        <v>39</v>
      </c>
    </row>
    <row r="266" spans="1:6">
      <c r="A266" s="104">
        <v>243</v>
      </c>
      <c r="B266" s="52" t="s">
        <v>420</v>
      </c>
      <c r="C266" s="52" t="s">
        <v>421</v>
      </c>
      <c r="D266" s="68" t="s">
        <v>419</v>
      </c>
      <c r="E266" s="105">
        <v>3</v>
      </c>
      <c r="F266" s="106" t="s">
        <v>39</v>
      </c>
    </row>
    <row r="267" spans="1:6">
      <c r="A267" s="104">
        <v>244</v>
      </c>
      <c r="B267" s="108" t="s">
        <v>422</v>
      </c>
      <c r="C267" s="108" t="s">
        <v>39</v>
      </c>
      <c r="D267" s="62" t="s">
        <v>165</v>
      </c>
      <c r="E267" s="105">
        <f>2.4*6</f>
        <v>14.4</v>
      </c>
      <c r="F267" s="106" t="s">
        <v>39</v>
      </c>
    </row>
    <row r="268" spans="1:6">
      <c r="A268" s="104">
        <v>245</v>
      </c>
      <c r="B268" s="108" t="s">
        <v>423</v>
      </c>
      <c r="C268" s="108" t="s">
        <v>39</v>
      </c>
      <c r="D268" s="62" t="s">
        <v>165</v>
      </c>
      <c r="E268" s="105">
        <f>2.4*5+2.4*1.1</f>
        <v>14.64</v>
      </c>
      <c r="F268" s="106" t="s">
        <v>39</v>
      </c>
    </row>
    <row r="269" spans="1:6">
      <c r="A269" s="104">
        <v>246</v>
      </c>
      <c r="B269" s="108" t="s">
        <v>424</v>
      </c>
      <c r="C269" s="108" t="s">
        <v>39</v>
      </c>
      <c r="D269" s="62" t="s">
        <v>215</v>
      </c>
      <c r="E269" s="105">
        <v>1</v>
      </c>
      <c r="F269" s="106" t="s">
        <v>39</v>
      </c>
    </row>
    <row r="270" spans="1:6">
      <c r="A270" s="104">
        <v>247</v>
      </c>
      <c r="B270" s="108" t="s">
        <v>425</v>
      </c>
      <c r="C270" s="108" t="s">
        <v>426</v>
      </c>
      <c r="D270" s="62" t="s">
        <v>165</v>
      </c>
      <c r="E270" s="105">
        <f>E264-12</f>
        <v>629</v>
      </c>
      <c r="F270" s="106" t="s">
        <v>39</v>
      </c>
    </row>
    <row r="271" spans="1:6">
      <c r="A271" s="104">
        <v>248</v>
      </c>
      <c r="B271" s="52" t="s">
        <v>425</v>
      </c>
      <c r="C271" s="52" t="s">
        <v>427</v>
      </c>
      <c r="D271" s="62" t="s">
        <v>165</v>
      </c>
      <c r="E271" s="105">
        <v>30</v>
      </c>
      <c r="F271" s="106" t="s">
        <v>39</v>
      </c>
    </row>
    <row r="272" spans="1:6">
      <c r="A272" s="104">
        <v>249</v>
      </c>
      <c r="B272" s="52" t="s">
        <v>428</v>
      </c>
      <c r="C272" s="52" t="s">
        <v>39</v>
      </c>
      <c r="D272" s="62" t="s">
        <v>429</v>
      </c>
      <c r="E272" s="105">
        <v>5</v>
      </c>
      <c r="F272" s="106" t="s">
        <v>39</v>
      </c>
    </row>
    <row r="273" spans="1:6">
      <c r="A273" s="104">
        <v>250</v>
      </c>
      <c r="B273" s="108" t="s">
        <v>430</v>
      </c>
      <c r="C273" s="108" t="s">
        <v>39</v>
      </c>
      <c r="D273" s="62" t="s">
        <v>431</v>
      </c>
      <c r="E273" s="105">
        <f>E261*0.003+E262*0.12+E263*0.2+E264*0.03+E268*0.2+E270*0.003+E271*0.03</f>
        <v>125.209</v>
      </c>
      <c r="F273" s="106" t="s">
        <v>39</v>
      </c>
    </row>
    <row r="274" spans="1:6">
      <c r="A274" s="104">
        <v>251</v>
      </c>
      <c r="B274" s="108" t="s">
        <v>432</v>
      </c>
      <c r="C274" s="108" t="s">
        <v>39</v>
      </c>
      <c r="D274" s="62" t="s">
        <v>431</v>
      </c>
      <c r="E274" s="105">
        <f>E273</f>
        <v>125.209</v>
      </c>
      <c r="F274" s="106" t="s">
        <v>39</v>
      </c>
    </row>
    <row r="275" ht="24" spans="1:6">
      <c r="A275" s="104">
        <v>252</v>
      </c>
      <c r="B275" s="61" t="s">
        <v>433</v>
      </c>
      <c r="C275" s="47" t="s">
        <v>434</v>
      </c>
      <c r="D275" s="48" t="s">
        <v>165</v>
      </c>
      <c r="E275" s="68">
        <f>123*4+180*2.6</f>
        <v>960</v>
      </c>
      <c r="F275" s="68" t="s">
        <v>435</v>
      </c>
    </row>
    <row r="276" ht="36" spans="1:6">
      <c r="A276" s="104">
        <v>253</v>
      </c>
      <c r="B276" s="61" t="s">
        <v>436</v>
      </c>
      <c r="C276" s="47" t="s">
        <v>437</v>
      </c>
      <c r="D276" s="48" t="s">
        <v>165</v>
      </c>
      <c r="E276" s="68">
        <f>E275</f>
        <v>960</v>
      </c>
      <c r="F276" s="68" t="s">
        <v>40</v>
      </c>
    </row>
    <row r="277" spans="1:6">
      <c r="A277" s="104">
        <v>254</v>
      </c>
      <c r="B277" s="52" t="s">
        <v>438</v>
      </c>
      <c r="C277" s="52" t="s">
        <v>439</v>
      </c>
      <c r="D277" s="62" t="s">
        <v>165</v>
      </c>
      <c r="E277" s="105">
        <f>13*4+7*3</f>
        <v>73</v>
      </c>
      <c r="F277" s="102" t="s">
        <v>40</v>
      </c>
    </row>
    <row r="278" spans="1:6">
      <c r="A278" s="104">
        <v>255</v>
      </c>
      <c r="B278" s="52" t="s">
        <v>438</v>
      </c>
      <c r="C278" s="52" t="s">
        <v>440</v>
      </c>
      <c r="D278" s="62" t="s">
        <v>165</v>
      </c>
      <c r="E278" s="105">
        <f>7*4</f>
        <v>28</v>
      </c>
      <c r="F278" s="102" t="s">
        <v>40</v>
      </c>
    </row>
    <row r="279" spans="1:6">
      <c r="A279" s="104">
        <v>256</v>
      </c>
      <c r="B279" s="52" t="s">
        <v>441</v>
      </c>
      <c r="C279" s="52" t="s">
        <v>39</v>
      </c>
      <c r="D279" s="62" t="s">
        <v>165</v>
      </c>
      <c r="E279" s="105">
        <f>E277*2+E278*2</f>
        <v>202</v>
      </c>
      <c r="F279" s="102" t="s">
        <v>40</v>
      </c>
    </row>
    <row r="280" spans="1:6">
      <c r="A280" s="104">
        <v>257</v>
      </c>
      <c r="B280" s="52" t="s">
        <v>442</v>
      </c>
      <c r="C280" s="52" t="s">
        <v>443</v>
      </c>
      <c r="D280" s="62" t="s">
        <v>165</v>
      </c>
      <c r="E280" s="105">
        <f>14*3+7*4*2+7*4+12*3*2</f>
        <v>198</v>
      </c>
      <c r="F280" s="102" t="s">
        <v>40</v>
      </c>
    </row>
    <row r="281" spans="1:6">
      <c r="A281" s="104">
        <v>258</v>
      </c>
      <c r="B281" s="52" t="s">
        <v>444</v>
      </c>
      <c r="C281" s="101" t="s">
        <v>445</v>
      </c>
      <c r="D281" s="62" t="s">
        <v>165</v>
      </c>
      <c r="E281" s="105">
        <f>20*2</f>
        <v>40</v>
      </c>
      <c r="F281" s="42" t="s">
        <v>40</v>
      </c>
    </row>
    <row r="282" spans="1:6">
      <c r="A282" s="104">
        <v>259</v>
      </c>
      <c r="B282" s="52" t="s">
        <v>446</v>
      </c>
      <c r="C282" s="52" t="s">
        <v>447</v>
      </c>
      <c r="D282" s="62" t="s">
        <v>165</v>
      </c>
      <c r="E282" s="105">
        <f>20*3</f>
        <v>60</v>
      </c>
      <c r="F282" s="42" t="s">
        <v>40</v>
      </c>
    </row>
    <row r="283" spans="1:6">
      <c r="A283" s="104">
        <v>260</v>
      </c>
      <c r="B283" s="109" t="s">
        <v>448</v>
      </c>
      <c r="C283" s="109" t="s">
        <v>449</v>
      </c>
      <c r="D283" s="110" t="s">
        <v>165</v>
      </c>
      <c r="E283" s="111">
        <f>3.2*2.8</f>
        <v>8.96</v>
      </c>
      <c r="F283" s="45" t="s">
        <v>40</v>
      </c>
    </row>
    <row r="284" spans="1:6">
      <c r="A284" s="104">
        <v>261</v>
      </c>
      <c r="B284" s="52" t="s">
        <v>450</v>
      </c>
      <c r="C284" s="52" t="s">
        <v>39</v>
      </c>
      <c r="D284" s="62" t="s">
        <v>165</v>
      </c>
      <c r="E284" s="105">
        <f>0.9*2.3*2</f>
        <v>4.14</v>
      </c>
      <c r="F284" s="42" t="s">
        <v>40</v>
      </c>
    </row>
    <row r="285" ht="24" spans="1:6">
      <c r="A285" s="104">
        <v>262</v>
      </c>
      <c r="B285" s="61" t="s">
        <v>451</v>
      </c>
      <c r="C285" s="47" t="s">
        <v>434</v>
      </c>
      <c r="D285" s="48" t="s">
        <v>165</v>
      </c>
      <c r="E285" s="68">
        <v>362</v>
      </c>
      <c r="F285" s="68" t="s">
        <v>435</v>
      </c>
    </row>
    <row r="286" ht="36" spans="1:6">
      <c r="A286" s="104">
        <v>263</v>
      </c>
      <c r="B286" s="61" t="s">
        <v>452</v>
      </c>
      <c r="C286" s="47" t="s">
        <v>453</v>
      </c>
      <c r="D286" s="48" t="s">
        <v>165</v>
      </c>
      <c r="E286" s="68">
        <f>E285</f>
        <v>362</v>
      </c>
      <c r="F286" s="68" t="s">
        <v>40</v>
      </c>
    </row>
    <row r="287" ht="24" spans="1:6">
      <c r="A287" s="104">
        <v>264</v>
      </c>
      <c r="B287" s="40" t="s">
        <v>454</v>
      </c>
      <c r="C287" s="40" t="s">
        <v>455</v>
      </c>
      <c r="D287" s="42" t="s">
        <v>165</v>
      </c>
      <c r="E287" s="105">
        <f>19+10</f>
        <v>29</v>
      </c>
      <c r="F287" s="45" t="s">
        <v>456</v>
      </c>
    </row>
    <row r="288" ht="24" spans="1:6">
      <c r="A288" s="104">
        <v>265</v>
      </c>
      <c r="B288" s="40" t="s">
        <v>454</v>
      </c>
      <c r="C288" s="40" t="s">
        <v>457</v>
      </c>
      <c r="D288" s="42" t="s">
        <v>165</v>
      </c>
      <c r="E288" s="105">
        <v>63</v>
      </c>
      <c r="F288" s="45" t="s">
        <v>456</v>
      </c>
    </row>
    <row r="289" ht="24" spans="1:6">
      <c r="A289" s="104">
        <v>266</v>
      </c>
      <c r="B289" s="40" t="s">
        <v>454</v>
      </c>
      <c r="C289" s="40" t="s">
        <v>458</v>
      </c>
      <c r="D289" s="42" t="s">
        <v>165</v>
      </c>
      <c r="E289" s="105">
        <f>237-E288</f>
        <v>174</v>
      </c>
      <c r="F289" s="45" t="s">
        <v>456</v>
      </c>
    </row>
    <row r="290" spans="1:6">
      <c r="A290" s="104">
        <v>267</v>
      </c>
      <c r="B290" s="52" t="s">
        <v>459</v>
      </c>
      <c r="C290" s="52" t="s">
        <v>460</v>
      </c>
      <c r="D290" s="62" t="s">
        <v>165</v>
      </c>
      <c r="E290" s="105">
        <f>E287+E288+E289</f>
        <v>266</v>
      </c>
      <c r="F290" s="45" t="s">
        <v>40</v>
      </c>
    </row>
    <row r="291" spans="1:6">
      <c r="A291" s="104">
        <v>268</v>
      </c>
      <c r="B291" s="52" t="s">
        <v>461</v>
      </c>
      <c r="C291" s="52" t="s">
        <v>462</v>
      </c>
      <c r="D291" s="62" t="s">
        <v>165</v>
      </c>
      <c r="E291" s="105">
        <v>12</v>
      </c>
      <c r="F291" s="102" t="s">
        <v>40</v>
      </c>
    </row>
    <row r="292" ht="24" spans="1:6">
      <c r="A292" s="104">
        <v>269</v>
      </c>
      <c r="B292" s="52" t="s">
        <v>463</v>
      </c>
      <c r="C292" s="52" t="s">
        <v>39</v>
      </c>
      <c r="D292" s="62" t="s">
        <v>165</v>
      </c>
      <c r="E292" s="105">
        <v>63</v>
      </c>
      <c r="F292" s="42" t="s">
        <v>40</v>
      </c>
    </row>
    <row r="293" ht="24" spans="1:6">
      <c r="A293" s="104">
        <v>270</v>
      </c>
      <c r="B293" s="52" t="s">
        <v>464</v>
      </c>
      <c r="C293" s="52" t="s">
        <v>39</v>
      </c>
      <c r="D293" s="62" t="s">
        <v>165</v>
      </c>
      <c r="E293" s="105">
        <f>464+95</f>
        <v>559</v>
      </c>
      <c r="F293" s="42" t="s">
        <v>40</v>
      </c>
    </row>
    <row r="294" spans="1:6">
      <c r="A294" s="104">
        <v>271</v>
      </c>
      <c r="B294" s="52" t="s">
        <v>465</v>
      </c>
      <c r="C294" s="52" t="s">
        <v>466</v>
      </c>
      <c r="D294" s="62" t="s">
        <v>165</v>
      </c>
      <c r="E294" s="105">
        <v>20</v>
      </c>
      <c r="F294" s="42" t="s">
        <v>40</v>
      </c>
    </row>
    <row r="295" spans="1:6">
      <c r="A295" s="104">
        <v>272</v>
      </c>
      <c r="B295" s="52" t="s">
        <v>467</v>
      </c>
      <c r="C295" s="52" t="s">
        <v>468</v>
      </c>
      <c r="D295" s="62" t="s">
        <v>215</v>
      </c>
      <c r="E295" s="105">
        <v>1</v>
      </c>
      <c r="F295" s="42" t="s">
        <v>40</v>
      </c>
    </row>
    <row r="296" ht="24" spans="1:6">
      <c r="A296" s="104">
        <v>273</v>
      </c>
      <c r="B296" s="40" t="s">
        <v>469</v>
      </c>
      <c r="C296" s="40" t="s">
        <v>470</v>
      </c>
      <c r="D296" s="42" t="s">
        <v>165</v>
      </c>
      <c r="E296" s="43">
        <f>E293+472*0.07</f>
        <v>592.04</v>
      </c>
      <c r="F296" s="45" t="s">
        <v>471</v>
      </c>
    </row>
    <row r="297" spans="1:6">
      <c r="A297" s="104">
        <v>274</v>
      </c>
      <c r="B297" s="52" t="s">
        <v>472</v>
      </c>
      <c r="C297" s="52" t="s">
        <v>473</v>
      </c>
      <c r="D297" s="62" t="s">
        <v>165</v>
      </c>
      <c r="E297" s="105">
        <v>20</v>
      </c>
      <c r="F297" s="42" t="s">
        <v>40</v>
      </c>
    </row>
    <row r="298" spans="1:6">
      <c r="A298" s="104">
        <v>275</v>
      </c>
      <c r="B298" s="40" t="s">
        <v>474</v>
      </c>
      <c r="C298" s="40" t="s">
        <v>475</v>
      </c>
      <c r="D298" s="42" t="s">
        <v>11</v>
      </c>
      <c r="E298" s="105">
        <v>35</v>
      </c>
      <c r="F298" s="42" t="s">
        <v>40</v>
      </c>
    </row>
    <row r="299" spans="1:6">
      <c r="A299" s="104">
        <v>276</v>
      </c>
      <c r="B299" s="52" t="s">
        <v>476</v>
      </c>
      <c r="C299" s="40" t="s">
        <v>477</v>
      </c>
      <c r="D299" s="62" t="s">
        <v>419</v>
      </c>
      <c r="E299" s="105">
        <v>15</v>
      </c>
      <c r="F299" s="42" t="s">
        <v>435</v>
      </c>
    </row>
    <row r="300" spans="1:6">
      <c r="A300" s="104">
        <v>277</v>
      </c>
      <c r="B300" s="52" t="s">
        <v>476</v>
      </c>
      <c r="C300" s="40" t="s">
        <v>478</v>
      </c>
      <c r="D300" s="62" t="s">
        <v>419</v>
      </c>
      <c r="E300" s="105">
        <v>7</v>
      </c>
      <c r="F300" s="68" t="s">
        <v>435</v>
      </c>
    </row>
    <row r="301" spans="1:6">
      <c r="A301" s="104">
        <v>278</v>
      </c>
      <c r="B301" s="52" t="s">
        <v>476</v>
      </c>
      <c r="C301" s="40" t="s">
        <v>479</v>
      </c>
      <c r="D301" s="62" t="s">
        <v>419</v>
      </c>
      <c r="E301" s="105">
        <v>4</v>
      </c>
      <c r="F301" s="42" t="s">
        <v>435</v>
      </c>
    </row>
    <row r="302" spans="1:6">
      <c r="A302" s="104">
        <v>279</v>
      </c>
      <c r="B302" s="52" t="s">
        <v>480</v>
      </c>
      <c r="C302" s="52" t="s">
        <v>481</v>
      </c>
      <c r="D302" s="62" t="s">
        <v>419</v>
      </c>
      <c r="E302" s="105">
        <v>2</v>
      </c>
      <c r="F302" s="102" t="s">
        <v>40</v>
      </c>
    </row>
    <row r="303" spans="1:6">
      <c r="A303" s="104">
        <v>280</v>
      </c>
      <c r="B303" s="40" t="s">
        <v>482</v>
      </c>
      <c r="C303" s="40" t="s">
        <v>483</v>
      </c>
      <c r="D303" s="42" t="s">
        <v>419</v>
      </c>
      <c r="E303" s="105">
        <v>2</v>
      </c>
      <c r="F303" s="102" t="s">
        <v>40</v>
      </c>
    </row>
    <row r="304" spans="1:6">
      <c r="A304" s="104">
        <v>281</v>
      </c>
      <c r="B304" s="52" t="s">
        <v>484</v>
      </c>
      <c r="C304" s="52" t="s">
        <v>485</v>
      </c>
      <c r="D304" s="112" t="s">
        <v>83</v>
      </c>
      <c r="E304" s="105">
        <v>1</v>
      </c>
      <c r="F304" s="102" t="s">
        <v>40</v>
      </c>
    </row>
    <row r="305" ht="24" spans="1:6">
      <c r="A305" s="104">
        <v>282</v>
      </c>
      <c r="B305" s="52" t="s">
        <v>486</v>
      </c>
      <c r="C305" s="52" t="s">
        <v>487</v>
      </c>
      <c r="D305" s="112" t="s">
        <v>165</v>
      </c>
      <c r="E305" s="105">
        <f>1.18*1.3*2+1.5*1.3+2.36*1.3*6</f>
        <v>23.426</v>
      </c>
      <c r="F305" s="68" t="s">
        <v>435</v>
      </c>
    </row>
    <row r="306" spans="1:6">
      <c r="A306" s="104">
        <v>283</v>
      </c>
      <c r="B306" s="52" t="s">
        <v>488</v>
      </c>
      <c r="C306" s="52" t="s">
        <v>489</v>
      </c>
      <c r="D306" s="62" t="s">
        <v>165</v>
      </c>
      <c r="E306" s="105">
        <f>E307*1.3</f>
        <v>7.67</v>
      </c>
      <c r="F306" s="102" t="s">
        <v>40</v>
      </c>
    </row>
    <row r="307" spans="1:6">
      <c r="A307" s="104">
        <v>284</v>
      </c>
      <c r="B307" s="52" t="s">
        <v>490</v>
      </c>
      <c r="C307" s="52" t="s">
        <v>491</v>
      </c>
      <c r="D307" s="62" t="s">
        <v>11</v>
      </c>
      <c r="E307" s="105">
        <f>2.36*2+1.18</f>
        <v>5.9</v>
      </c>
      <c r="F307" s="42" t="s">
        <v>40</v>
      </c>
    </row>
    <row r="308" spans="1:6">
      <c r="A308" s="104">
        <v>285</v>
      </c>
      <c r="B308" s="108" t="s">
        <v>492</v>
      </c>
      <c r="C308" s="108" t="s">
        <v>493</v>
      </c>
      <c r="D308" s="106" t="s">
        <v>494</v>
      </c>
      <c r="E308" s="105">
        <v>1</v>
      </c>
      <c r="F308" s="106" t="s">
        <v>40</v>
      </c>
    </row>
    <row r="309" spans="1:6">
      <c r="A309" s="104">
        <v>286</v>
      </c>
      <c r="B309" s="108" t="s">
        <v>495</v>
      </c>
      <c r="C309" s="108" t="s">
        <v>496</v>
      </c>
      <c r="D309" s="106" t="s">
        <v>212</v>
      </c>
      <c r="E309" s="105">
        <f>1*1.2</f>
        <v>1.2</v>
      </c>
      <c r="F309" s="106" t="s">
        <v>40</v>
      </c>
    </row>
    <row r="310" spans="1:6">
      <c r="A310" s="104">
        <v>287</v>
      </c>
      <c r="B310" s="108" t="s">
        <v>497</v>
      </c>
      <c r="C310" s="108" t="s">
        <v>39</v>
      </c>
      <c r="D310" s="106" t="s">
        <v>83</v>
      </c>
      <c r="E310" s="105">
        <v>1</v>
      </c>
      <c r="F310" s="106"/>
    </row>
    <row r="311" spans="1:6">
      <c r="A311" s="104">
        <v>288</v>
      </c>
      <c r="B311" s="108" t="s">
        <v>498</v>
      </c>
      <c r="C311" s="108" t="s">
        <v>499</v>
      </c>
      <c r="D311" s="106" t="s">
        <v>83</v>
      </c>
      <c r="E311" s="105">
        <v>1</v>
      </c>
      <c r="F311" s="106" t="s">
        <v>40</v>
      </c>
    </row>
    <row r="312" ht="24" spans="1:6">
      <c r="A312" s="104">
        <v>289</v>
      </c>
      <c r="B312" s="108" t="s">
        <v>500</v>
      </c>
      <c r="C312" s="108" t="s">
        <v>501</v>
      </c>
      <c r="D312" s="106" t="s">
        <v>11</v>
      </c>
      <c r="E312" s="105">
        <v>1</v>
      </c>
      <c r="F312" s="106" t="s">
        <v>40</v>
      </c>
    </row>
    <row r="313" spans="1:6">
      <c r="A313" s="104">
        <v>290</v>
      </c>
      <c r="B313" s="108" t="s">
        <v>502</v>
      </c>
      <c r="C313" s="108" t="s">
        <v>39</v>
      </c>
      <c r="D313" s="106" t="s">
        <v>83</v>
      </c>
      <c r="E313" s="105">
        <v>1</v>
      </c>
      <c r="F313" s="106" t="s">
        <v>40</v>
      </c>
    </row>
    <row r="314" spans="1:6">
      <c r="A314" s="104">
        <v>291</v>
      </c>
      <c r="B314" s="108" t="s">
        <v>503</v>
      </c>
      <c r="C314" s="108" t="s">
        <v>504</v>
      </c>
      <c r="D314" s="106" t="s">
        <v>215</v>
      </c>
      <c r="E314" s="106">
        <v>1</v>
      </c>
      <c r="F314" s="106" t="s">
        <v>40</v>
      </c>
    </row>
    <row r="315" ht="18.75" spans="1:6">
      <c r="A315" s="33"/>
      <c r="B315" s="34"/>
      <c r="C315" s="35" t="s">
        <v>505</v>
      </c>
      <c r="D315" s="35"/>
      <c r="E315" s="35"/>
      <c r="F315" s="35"/>
    </row>
    <row r="316" ht="24" spans="1:6">
      <c r="A316" s="102">
        <v>292</v>
      </c>
      <c r="B316" s="113" t="s">
        <v>506</v>
      </c>
      <c r="C316" s="113" t="s">
        <v>507</v>
      </c>
      <c r="D316" s="102" t="s">
        <v>11</v>
      </c>
      <c r="E316" s="114">
        <v>110</v>
      </c>
      <c r="F316" s="102" t="s">
        <v>508</v>
      </c>
    </row>
    <row r="317" ht="24" spans="1:6">
      <c r="A317" s="102">
        <v>293</v>
      </c>
      <c r="B317" s="113" t="s">
        <v>506</v>
      </c>
      <c r="C317" s="113" t="s">
        <v>509</v>
      </c>
      <c r="D317" s="102" t="s">
        <v>11</v>
      </c>
      <c r="E317" s="114">
        <v>20</v>
      </c>
      <c r="F317" s="102" t="s">
        <v>508</v>
      </c>
    </row>
    <row r="318" ht="24" spans="1:6">
      <c r="A318" s="102">
        <v>294</v>
      </c>
      <c r="B318" s="113" t="s">
        <v>506</v>
      </c>
      <c r="C318" s="113" t="s">
        <v>251</v>
      </c>
      <c r="D318" s="102" t="s">
        <v>11</v>
      </c>
      <c r="E318" s="114">
        <v>19</v>
      </c>
      <c r="F318" s="102" t="s">
        <v>508</v>
      </c>
    </row>
    <row r="319" ht="24" spans="1:6">
      <c r="A319" s="102">
        <v>295</v>
      </c>
      <c r="B319" s="113" t="s">
        <v>506</v>
      </c>
      <c r="C319" s="113" t="s">
        <v>250</v>
      </c>
      <c r="D319" s="102" t="s">
        <v>11</v>
      </c>
      <c r="E319" s="114">
        <v>25</v>
      </c>
      <c r="F319" s="102" t="s">
        <v>508</v>
      </c>
    </row>
    <row r="320" ht="24" spans="1:6">
      <c r="A320" s="102">
        <v>296</v>
      </c>
      <c r="B320" s="40" t="s">
        <v>510</v>
      </c>
      <c r="C320" s="113" t="s">
        <v>511</v>
      </c>
      <c r="D320" s="102" t="s">
        <v>17</v>
      </c>
      <c r="E320" s="114">
        <v>17</v>
      </c>
      <c r="F320" s="102" t="s">
        <v>508</v>
      </c>
    </row>
    <row r="321" ht="24" spans="1:6">
      <c r="A321" s="102">
        <v>297</v>
      </c>
      <c r="B321" s="113" t="s">
        <v>512</v>
      </c>
      <c r="C321" s="113" t="s">
        <v>513</v>
      </c>
      <c r="D321" s="102" t="s">
        <v>17</v>
      </c>
      <c r="E321" s="114">
        <v>5</v>
      </c>
      <c r="F321" s="102" t="s">
        <v>508</v>
      </c>
    </row>
    <row r="322" ht="24" spans="1:6">
      <c r="A322" s="102">
        <v>298</v>
      </c>
      <c r="B322" s="113" t="s">
        <v>512</v>
      </c>
      <c r="C322" s="113" t="s">
        <v>514</v>
      </c>
      <c r="D322" s="102" t="s">
        <v>17</v>
      </c>
      <c r="E322" s="114">
        <v>2</v>
      </c>
      <c r="F322" s="102" t="s">
        <v>508</v>
      </c>
    </row>
    <row r="323" ht="24" spans="1:6">
      <c r="A323" s="102">
        <v>299</v>
      </c>
      <c r="B323" s="113" t="s">
        <v>512</v>
      </c>
      <c r="C323" s="113" t="s">
        <v>515</v>
      </c>
      <c r="D323" s="102" t="s">
        <v>17</v>
      </c>
      <c r="E323" s="114">
        <v>1</v>
      </c>
      <c r="F323" s="102" t="s">
        <v>508</v>
      </c>
    </row>
    <row r="324" spans="1:6">
      <c r="A324" s="102">
        <v>300</v>
      </c>
      <c r="B324" s="40" t="s">
        <v>516</v>
      </c>
      <c r="C324" s="40" t="s">
        <v>517</v>
      </c>
      <c r="D324" s="102" t="s">
        <v>17</v>
      </c>
      <c r="E324" s="114">
        <v>1</v>
      </c>
      <c r="F324" s="102" t="s">
        <v>40</v>
      </c>
    </row>
    <row r="325" spans="1:6">
      <c r="A325" s="102">
        <v>301</v>
      </c>
      <c r="B325" s="40" t="s">
        <v>516</v>
      </c>
      <c r="C325" s="40" t="s">
        <v>518</v>
      </c>
      <c r="D325" s="102" t="s">
        <v>17</v>
      </c>
      <c r="E325" s="114">
        <v>1</v>
      </c>
      <c r="F325" s="102" t="s">
        <v>40</v>
      </c>
    </row>
    <row r="326" spans="1:6">
      <c r="A326" s="102">
        <v>302</v>
      </c>
      <c r="B326" s="40" t="s">
        <v>519</v>
      </c>
      <c r="C326" s="40" t="s">
        <v>520</v>
      </c>
      <c r="D326" s="102" t="s">
        <v>17</v>
      </c>
      <c r="E326" s="114">
        <v>2</v>
      </c>
      <c r="F326" s="102" t="s">
        <v>40</v>
      </c>
    </row>
    <row r="327" spans="1:6">
      <c r="A327" s="102">
        <v>303</v>
      </c>
      <c r="B327" s="115" t="s">
        <v>521</v>
      </c>
      <c r="C327" s="115" t="s">
        <v>522</v>
      </c>
      <c r="D327" s="116" t="s">
        <v>11</v>
      </c>
      <c r="E327" s="117">
        <v>50</v>
      </c>
      <c r="F327" s="102" t="s">
        <v>40</v>
      </c>
    </row>
    <row r="328" spans="1:6">
      <c r="A328" s="102">
        <v>304</v>
      </c>
      <c r="B328" s="115" t="s">
        <v>521</v>
      </c>
      <c r="C328" s="115" t="s">
        <v>523</v>
      </c>
      <c r="D328" s="116" t="s">
        <v>11</v>
      </c>
      <c r="E328" s="117">
        <v>60.5</v>
      </c>
      <c r="F328" s="102" t="s">
        <v>40</v>
      </c>
    </row>
    <row r="329" spans="1:6">
      <c r="A329" s="102">
        <v>305</v>
      </c>
      <c r="B329" s="115" t="s">
        <v>521</v>
      </c>
      <c r="C329" s="115" t="s">
        <v>524</v>
      </c>
      <c r="D329" s="116" t="s">
        <v>11</v>
      </c>
      <c r="E329" s="117">
        <v>8</v>
      </c>
      <c r="F329" s="102" t="s">
        <v>40</v>
      </c>
    </row>
    <row r="330" spans="1:6">
      <c r="A330" s="102">
        <v>306</v>
      </c>
      <c r="B330" s="113" t="s">
        <v>525</v>
      </c>
      <c r="C330" s="113" t="s">
        <v>249</v>
      </c>
      <c r="D330" s="102" t="s">
        <v>17</v>
      </c>
      <c r="E330" s="114">
        <v>10</v>
      </c>
      <c r="F330" s="102" t="s">
        <v>40</v>
      </c>
    </row>
    <row r="331" spans="1:6">
      <c r="A331" s="102">
        <v>307</v>
      </c>
      <c r="B331" s="113" t="s">
        <v>525</v>
      </c>
      <c r="C331" s="113" t="s">
        <v>526</v>
      </c>
      <c r="D331" s="102" t="s">
        <v>17</v>
      </c>
      <c r="E331" s="114">
        <v>2</v>
      </c>
      <c r="F331" s="102" t="s">
        <v>40</v>
      </c>
    </row>
    <row r="332" spans="1:6">
      <c r="A332" s="102">
        <v>308</v>
      </c>
      <c r="B332" s="113" t="s">
        <v>527</v>
      </c>
      <c r="C332" s="113" t="s">
        <v>526</v>
      </c>
      <c r="D332" s="102" t="s">
        <v>17</v>
      </c>
      <c r="E332" s="114">
        <v>5</v>
      </c>
      <c r="F332" s="102" t="s">
        <v>40</v>
      </c>
    </row>
    <row r="333" spans="1:6">
      <c r="A333" s="102">
        <v>309</v>
      </c>
      <c r="B333" s="113" t="s">
        <v>527</v>
      </c>
      <c r="C333" s="113" t="s">
        <v>528</v>
      </c>
      <c r="D333" s="102" t="s">
        <v>17</v>
      </c>
      <c r="E333" s="114">
        <v>1</v>
      </c>
      <c r="F333" s="102" t="s">
        <v>40</v>
      </c>
    </row>
    <row r="334" spans="1:6">
      <c r="A334" s="102">
        <v>310</v>
      </c>
      <c r="B334" s="113" t="s">
        <v>529</v>
      </c>
      <c r="C334" s="113" t="s">
        <v>530</v>
      </c>
      <c r="D334" s="102" t="s">
        <v>215</v>
      </c>
      <c r="E334" s="114">
        <v>1</v>
      </c>
      <c r="F334" s="102" t="s">
        <v>40</v>
      </c>
    </row>
    <row r="335" spans="1:6">
      <c r="A335" s="102">
        <v>311</v>
      </c>
      <c r="B335" s="113" t="s">
        <v>531</v>
      </c>
      <c r="C335" s="113" t="s">
        <v>39</v>
      </c>
      <c r="D335" s="102" t="s">
        <v>532</v>
      </c>
      <c r="E335" s="114">
        <v>150</v>
      </c>
      <c r="F335" s="102" t="s">
        <v>40</v>
      </c>
    </row>
    <row r="336" spans="1:6">
      <c r="A336" s="102">
        <v>312</v>
      </c>
      <c r="B336" s="113" t="s">
        <v>533</v>
      </c>
      <c r="C336" s="113" t="s">
        <v>39</v>
      </c>
      <c r="D336" s="102" t="s">
        <v>215</v>
      </c>
      <c r="E336" s="114">
        <v>1</v>
      </c>
      <c r="F336" s="102" t="s">
        <v>40</v>
      </c>
    </row>
    <row r="337" spans="1:6">
      <c r="A337" s="102">
        <v>313</v>
      </c>
      <c r="B337" s="113" t="s">
        <v>534</v>
      </c>
      <c r="C337" s="113" t="s">
        <v>535</v>
      </c>
      <c r="D337" s="102" t="s">
        <v>17</v>
      </c>
      <c r="E337" s="114">
        <v>35</v>
      </c>
      <c r="F337" s="102" t="s">
        <v>40</v>
      </c>
    </row>
    <row r="338" spans="1:6">
      <c r="A338" s="102">
        <v>314</v>
      </c>
      <c r="B338" s="40" t="s">
        <v>536</v>
      </c>
      <c r="C338" s="40" t="s">
        <v>537</v>
      </c>
      <c r="D338" s="45" t="s">
        <v>83</v>
      </c>
      <c r="E338" s="59">
        <v>1</v>
      </c>
      <c r="F338" s="45" t="s">
        <v>40</v>
      </c>
    </row>
    <row r="339" spans="1:6">
      <c r="A339" s="102">
        <v>315</v>
      </c>
      <c r="B339" s="40" t="s">
        <v>538</v>
      </c>
      <c r="C339" s="40" t="s">
        <v>539</v>
      </c>
      <c r="D339" s="45" t="s">
        <v>17</v>
      </c>
      <c r="E339" s="59">
        <v>1</v>
      </c>
      <c r="F339" s="45" t="s">
        <v>540</v>
      </c>
    </row>
    <row r="340" ht="48" spans="1:6">
      <c r="A340" s="102">
        <v>316</v>
      </c>
      <c r="B340" s="40" t="s">
        <v>541</v>
      </c>
      <c r="C340" s="40" t="s">
        <v>542</v>
      </c>
      <c r="D340" s="45" t="s">
        <v>17</v>
      </c>
      <c r="E340" s="59">
        <v>2</v>
      </c>
      <c r="F340" s="45" t="s">
        <v>540</v>
      </c>
    </row>
    <row r="341" spans="1:6">
      <c r="A341" s="102">
        <v>317</v>
      </c>
      <c r="B341" s="118" t="s">
        <v>543</v>
      </c>
      <c r="C341" s="118" t="s">
        <v>544</v>
      </c>
      <c r="D341" s="106" t="s">
        <v>83</v>
      </c>
      <c r="E341" s="114">
        <v>1</v>
      </c>
      <c r="F341" s="45" t="s">
        <v>40</v>
      </c>
    </row>
    <row r="342" spans="1:6">
      <c r="A342" s="102">
        <v>318</v>
      </c>
      <c r="B342" s="40" t="s">
        <v>545</v>
      </c>
      <c r="C342" s="40" t="s">
        <v>546</v>
      </c>
      <c r="D342" s="45" t="s">
        <v>83</v>
      </c>
      <c r="E342" s="59">
        <v>1</v>
      </c>
      <c r="F342" s="45" t="s">
        <v>40</v>
      </c>
    </row>
    <row r="343" spans="1:6">
      <c r="A343" s="102">
        <v>319</v>
      </c>
      <c r="B343" s="40" t="s">
        <v>547</v>
      </c>
      <c r="C343" s="40" t="s">
        <v>548</v>
      </c>
      <c r="D343" s="64" t="s">
        <v>83</v>
      </c>
      <c r="E343" s="59">
        <v>2</v>
      </c>
      <c r="F343" s="45" t="s">
        <v>40</v>
      </c>
    </row>
    <row r="344" spans="1:6">
      <c r="A344" s="102">
        <v>320</v>
      </c>
      <c r="B344" s="118" t="s">
        <v>549</v>
      </c>
      <c r="C344" s="118" t="s">
        <v>537</v>
      </c>
      <c r="D344" s="106" t="s">
        <v>83</v>
      </c>
      <c r="E344" s="59">
        <v>2</v>
      </c>
      <c r="F344" s="64" t="s">
        <v>40</v>
      </c>
    </row>
    <row r="345" ht="18.75" spans="1:6">
      <c r="A345" s="33"/>
      <c r="B345" s="34"/>
      <c r="C345" s="35" t="s">
        <v>550</v>
      </c>
      <c r="D345" s="35"/>
      <c r="E345" s="35"/>
      <c r="F345" s="35"/>
    </row>
    <row r="346" spans="1:6">
      <c r="A346" s="119"/>
      <c r="B346" s="37" t="s">
        <v>551</v>
      </c>
      <c r="C346" s="37"/>
      <c r="D346" s="38"/>
      <c r="E346" s="38"/>
      <c r="F346" s="39"/>
    </row>
    <row r="347" ht="72" spans="1:6">
      <c r="A347" s="119">
        <v>321</v>
      </c>
      <c r="B347" s="40" t="s">
        <v>552</v>
      </c>
      <c r="C347" s="44" t="s">
        <v>553</v>
      </c>
      <c r="D347" s="51" t="s">
        <v>37</v>
      </c>
      <c r="E347" s="43">
        <f>8+9</f>
        <v>17</v>
      </c>
      <c r="F347" s="45" t="s">
        <v>12</v>
      </c>
    </row>
    <row r="348" ht="24" spans="1:6">
      <c r="A348" s="119"/>
      <c r="B348" s="37" t="s">
        <v>554</v>
      </c>
      <c r="C348" s="37"/>
      <c r="D348" s="38"/>
      <c r="E348" s="38"/>
      <c r="F348" s="39"/>
    </row>
    <row r="349" ht="24" spans="1:7">
      <c r="A349" s="119">
        <v>322</v>
      </c>
      <c r="B349" s="40" t="s">
        <v>9</v>
      </c>
      <c r="C349" s="53" t="s">
        <v>28</v>
      </c>
      <c r="D349" s="51" t="s">
        <v>11</v>
      </c>
      <c r="E349" s="43">
        <v>2.5</v>
      </c>
      <c r="F349" s="39" t="s">
        <v>12</v>
      </c>
      <c r="G349" s="120"/>
    </row>
    <row r="350" spans="1:7">
      <c r="A350" s="119">
        <v>323</v>
      </c>
      <c r="B350" s="40" t="s">
        <v>555</v>
      </c>
      <c r="C350" s="44" t="s">
        <v>556</v>
      </c>
      <c r="D350" s="51" t="s">
        <v>17</v>
      </c>
      <c r="E350" s="43">
        <v>1</v>
      </c>
      <c r="F350" s="45" t="s">
        <v>40</v>
      </c>
      <c r="G350" s="120"/>
    </row>
    <row r="351" spans="1:7">
      <c r="A351" s="119">
        <v>324</v>
      </c>
      <c r="B351" s="40" t="s">
        <v>25</v>
      </c>
      <c r="C351" s="44" t="s">
        <v>26</v>
      </c>
      <c r="D351" s="51" t="s">
        <v>17</v>
      </c>
      <c r="E351" s="43">
        <v>1</v>
      </c>
      <c r="F351" s="49" t="s">
        <v>12</v>
      </c>
      <c r="G351" s="120"/>
    </row>
    <row r="352" ht="24" spans="1:6">
      <c r="A352" s="119"/>
      <c r="B352" s="37" t="s">
        <v>557</v>
      </c>
      <c r="C352" s="37"/>
      <c r="D352" s="38"/>
      <c r="E352" s="38"/>
      <c r="F352" s="39"/>
    </row>
    <row r="353" ht="24" spans="1:7">
      <c r="A353" s="119">
        <v>325</v>
      </c>
      <c r="B353" s="40" t="s">
        <v>558</v>
      </c>
      <c r="C353" s="53" t="s">
        <v>28</v>
      </c>
      <c r="D353" s="51" t="s">
        <v>11</v>
      </c>
      <c r="E353" s="43">
        <v>25.8</v>
      </c>
      <c r="F353" s="39" t="s">
        <v>12</v>
      </c>
      <c r="G353" s="120"/>
    </row>
    <row r="354" ht="24" spans="1:7">
      <c r="A354" s="119">
        <v>326</v>
      </c>
      <c r="B354" s="40" t="s">
        <v>558</v>
      </c>
      <c r="C354" s="53" t="s">
        <v>559</v>
      </c>
      <c r="D354" s="51" t="s">
        <v>11</v>
      </c>
      <c r="E354" s="43">
        <v>10</v>
      </c>
      <c r="F354" s="39" t="s">
        <v>12</v>
      </c>
      <c r="G354" s="120"/>
    </row>
    <row r="355" ht="60" spans="1:7">
      <c r="A355" s="119">
        <v>327</v>
      </c>
      <c r="B355" s="40" t="s">
        <v>15</v>
      </c>
      <c r="C355" s="44" t="s">
        <v>53</v>
      </c>
      <c r="D355" s="51" t="s">
        <v>17</v>
      </c>
      <c r="E355" s="43">
        <v>4</v>
      </c>
      <c r="F355" s="45" t="s">
        <v>18</v>
      </c>
      <c r="G355" s="120"/>
    </row>
    <row r="356" ht="36" spans="1:7">
      <c r="A356" s="119">
        <v>328</v>
      </c>
      <c r="B356" s="40" t="s">
        <v>19</v>
      </c>
      <c r="C356" s="44" t="s">
        <v>20</v>
      </c>
      <c r="D356" s="51" t="s">
        <v>17</v>
      </c>
      <c r="E356" s="43">
        <v>4</v>
      </c>
      <c r="F356" s="45" t="s">
        <v>18</v>
      </c>
      <c r="G356" s="120"/>
    </row>
    <row r="357" ht="36" spans="1:7">
      <c r="A357" s="119">
        <v>329</v>
      </c>
      <c r="B357" s="40" t="s">
        <v>560</v>
      </c>
      <c r="C357" s="44" t="s">
        <v>561</v>
      </c>
      <c r="D357" s="51" t="s">
        <v>17</v>
      </c>
      <c r="E357" s="43">
        <v>4</v>
      </c>
      <c r="F357" s="45" t="s">
        <v>18</v>
      </c>
      <c r="G357" s="120"/>
    </row>
    <row r="358" ht="48" spans="1:6">
      <c r="A358" s="119">
        <v>330</v>
      </c>
      <c r="B358" s="40" t="s">
        <v>562</v>
      </c>
      <c r="C358" s="44" t="s">
        <v>563</v>
      </c>
      <c r="D358" s="51" t="s">
        <v>17</v>
      </c>
      <c r="E358" s="43">
        <v>3</v>
      </c>
      <c r="F358" s="45" t="s">
        <v>18</v>
      </c>
    </row>
    <row r="359" ht="60" spans="1:6">
      <c r="A359" s="119">
        <v>331</v>
      </c>
      <c r="B359" s="40" t="s">
        <v>564</v>
      </c>
      <c r="C359" s="44" t="s">
        <v>565</v>
      </c>
      <c r="D359" s="51" t="s">
        <v>17</v>
      </c>
      <c r="E359" s="43">
        <v>4</v>
      </c>
      <c r="F359" s="45" t="s">
        <v>18</v>
      </c>
    </row>
    <row r="360" ht="108" spans="1:6">
      <c r="A360" s="119">
        <v>332</v>
      </c>
      <c r="B360" s="50" t="s">
        <v>21</v>
      </c>
      <c r="C360" s="121" t="s">
        <v>566</v>
      </c>
      <c r="D360" s="48" t="s">
        <v>23</v>
      </c>
      <c r="E360" s="43">
        <v>2</v>
      </c>
      <c r="F360" s="48" t="s">
        <v>24</v>
      </c>
    </row>
    <row r="361" s="23" customFormat="1" ht="218.45" customHeight="1" spans="1:6">
      <c r="A361" s="119">
        <v>333</v>
      </c>
      <c r="B361" s="40" t="s">
        <v>30</v>
      </c>
      <c r="C361" s="44" t="s">
        <v>31</v>
      </c>
      <c r="D361" s="42" t="s">
        <v>23</v>
      </c>
      <c r="E361" s="43">
        <v>1</v>
      </c>
      <c r="F361" s="45" t="s">
        <v>32</v>
      </c>
    </row>
    <row r="362" spans="1:6">
      <c r="A362" s="119">
        <v>334</v>
      </c>
      <c r="B362" s="40" t="s">
        <v>25</v>
      </c>
      <c r="C362" s="44" t="s">
        <v>26</v>
      </c>
      <c r="D362" s="51" t="s">
        <v>17</v>
      </c>
      <c r="E362" s="43">
        <v>4</v>
      </c>
      <c r="F362" s="49" t="s">
        <v>12</v>
      </c>
    </row>
    <row r="363" ht="24" spans="1:6">
      <c r="A363" s="119"/>
      <c r="B363" s="37" t="s">
        <v>567</v>
      </c>
      <c r="C363" s="37"/>
      <c r="D363" s="38"/>
      <c r="E363" s="38"/>
      <c r="F363" s="39"/>
    </row>
    <row r="364" ht="72" spans="1:6">
      <c r="A364" s="119">
        <v>335</v>
      </c>
      <c r="B364" s="40" t="s">
        <v>35</v>
      </c>
      <c r="C364" s="44" t="s">
        <v>36</v>
      </c>
      <c r="D364" s="51" t="s">
        <v>37</v>
      </c>
      <c r="E364" s="43">
        <v>16</v>
      </c>
      <c r="F364" s="45" t="s">
        <v>12</v>
      </c>
    </row>
    <row r="365" spans="1:6">
      <c r="A365" s="119">
        <v>336</v>
      </c>
      <c r="B365" s="40" t="s">
        <v>568</v>
      </c>
      <c r="C365" s="113" t="s">
        <v>39</v>
      </c>
      <c r="D365" s="51" t="s">
        <v>37</v>
      </c>
      <c r="E365" s="43">
        <v>2</v>
      </c>
      <c r="F365" s="45" t="s">
        <v>40</v>
      </c>
    </row>
    <row r="366" ht="84" spans="1:6">
      <c r="A366" s="119">
        <v>337</v>
      </c>
      <c r="B366" s="40" t="s">
        <v>42</v>
      </c>
      <c r="C366" s="44" t="s">
        <v>43</v>
      </c>
      <c r="D366" s="51" t="s">
        <v>17</v>
      </c>
      <c r="E366" s="43">
        <v>5</v>
      </c>
      <c r="F366" s="45" t="s">
        <v>12</v>
      </c>
    </row>
    <row r="367" ht="24" spans="1:6">
      <c r="A367" s="119"/>
      <c r="B367" s="37" t="s">
        <v>569</v>
      </c>
      <c r="C367" s="37"/>
      <c r="D367" s="38"/>
      <c r="E367" s="38"/>
      <c r="F367" s="39"/>
    </row>
    <row r="368" ht="24" spans="1:6">
      <c r="A368" s="119">
        <v>338</v>
      </c>
      <c r="B368" s="40" t="s">
        <v>9</v>
      </c>
      <c r="C368" s="53" t="s">
        <v>28</v>
      </c>
      <c r="D368" s="51" t="s">
        <v>11</v>
      </c>
      <c r="E368" s="43">
        <v>1</v>
      </c>
      <c r="F368" s="39" t="s">
        <v>12</v>
      </c>
    </row>
    <row r="369" ht="24" spans="1:6">
      <c r="A369" s="119">
        <v>339</v>
      </c>
      <c r="B369" s="40" t="s">
        <v>570</v>
      </c>
      <c r="C369" s="53" t="s">
        <v>28</v>
      </c>
      <c r="D369" s="51" t="s">
        <v>11</v>
      </c>
      <c r="E369" s="43">
        <f>1.6*4</f>
        <v>6.4</v>
      </c>
      <c r="F369" s="39" t="s">
        <v>12</v>
      </c>
    </row>
    <row r="370" ht="24" spans="1:6">
      <c r="A370" s="119">
        <v>340</v>
      </c>
      <c r="B370" s="40" t="s">
        <v>571</v>
      </c>
      <c r="C370" s="53" t="s">
        <v>572</v>
      </c>
      <c r="D370" s="51" t="s">
        <v>17</v>
      </c>
      <c r="E370" s="43">
        <v>4</v>
      </c>
      <c r="F370" s="39" t="s">
        <v>12</v>
      </c>
    </row>
    <row r="371" ht="60" spans="1:6">
      <c r="A371" s="119">
        <v>341</v>
      </c>
      <c r="B371" s="40" t="s">
        <v>15</v>
      </c>
      <c r="C371" s="44" t="s">
        <v>53</v>
      </c>
      <c r="D371" s="51" t="s">
        <v>17</v>
      </c>
      <c r="E371" s="43">
        <v>1</v>
      </c>
      <c r="F371" s="45" t="s">
        <v>18</v>
      </c>
    </row>
    <row r="372" ht="36" spans="1:6">
      <c r="A372" s="119">
        <v>342</v>
      </c>
      <c r="B372" s="40" t="s">
        <v>19</v>
      </c>
      <c r="C372" s="44" t="s">
        <v>20</v>
      </c>
      <c r="D372" s="51" t="s">
        <v>17</v>
      </c>
      <c r="E372" s="43">
        <v>1</v>
      </c>
      <c r="F372" s="45" t="s">
        <v>18</v>
      </c>
    </row>
    <row r="373" ht="48" spans="1:6">
      <c r="A373" s="119">
        <v>343</v>
      </c>
      <c r="B373" s="40" t="s">
        <v>562</v>
      </c>
      <c r="C373" s="44" t="s">
        <v>563</v>
      </c>
      <c r="D373" s="51" t="s">
        <v>17</v>
      </c>
      <c r="E373" s="43">
        <v>1</v>
      </c>
      <c r="F373" s="45" t="s">
        <v>18</v>
      </c>
    </row>
    <row r="374" ht="60" spans="1:6">
      <c r="A374" s="119">
        <v>344</v>
      </c>
      <c r="B374" s="40" t="s">
        <v>564</v>
      </c>
      <c r="C374" s="44" t="s">
        <v>565</v>
      </c>
      <c r="D374" s="51" t="s">
        <v>17</v>
      </c>
      <c r="E374" s="43">
        <v>1</v>
      </c>
      <c r="F374" s="45" t="s">
        <v>18</v>
      </c>
    </row>
    <row r="375" spans="1:6">
      <c r="A375" s="119">
        <v>345</v>
      </c>
      <c r="B375" s="40" t="s">
        <v>573</v>
      </c>
      <c r="C375" s="109" t="s">
        <v>574</v>
      </c>
      <c r="D375" s="51" t="s">
        <v>17</v>
      </c>
      <c r="E375" s="43">
        <v>1</v>
      </c>
      <c r="F375" s="45" t="s">
        <v>12</v>
      </c>
    </row>
    <row r="376" ht="180" spans="1:6">
      <c r="A376" s="119">
        <v>346</v>
      </c>
      <c r="B376" s="40" t="s">
        <v>575</v>
      </c>
      <c r="C376" s="44" t="s">
        <v>576</v>
      </c>
      <c r="D376" s="51" t="s">
        <v>17</v>
      </c>
      <c r="E376" s="43">
        <v>1</v>
      </c>
      <c r="F376" s="45" t="s">
        <v>12</v>
      </c>
    </row>
    <row r="377" spans="1:6">
      <c r="A377" s="119">
        <v>347</v>
      </c>
      <c r="B377" s="40" t="s">
        <v>25</v>
      </c>
      <c r="C377" s="44" t="s">
        <v>577</v>
      </c>
      <c r="D377" s="51" t="s">
        <v>17</v>
      </c>
      <c r="E377" s="43">
        <v>3</v>
      </c>
      <c r="F377" s="48" t="s">
        <v>40</v>
      </c>
    </row>
    <row r="378" ht="24" spans="1:6">
      <c r="A378" s="119">
        <v>348</v>
      </c>
      <c r="B378" s="40" t="s">
        <v>578</v>
      </c>
      <c r="C378" s="44" t="s">
        <v>579</v>
      </c>
      <c r="D378" s="51" t="s">
        <v>23</v>
      </c>
      <c r="E378" s="43">
        <v>1</v>
      </c>
      <c r="F378" s="48" t="s">
        <v>580</v>
      </c>
    </row>
    <row r="379" spans="1:6">
      <c r="A379" s="119"/>
      <c r="B379" s="37" t="s">
        <v>581</v>
      </c>
      <c r="C379" s="37"/>
      <c r="D379" s="38"/>
      <c r="E379" s="38"/>
      <c r="F379" s="39"/>
    </row>
    <row r="380" ht="24" spans="1:7">
      <c r="A380" s="119">
        <v>349</v>
      </c>
      <c r="B380" s="40" t="s">
        <v>9</v>
      </c>
      <c r="C380" s="53" t="s">
        <v>28</v>
      </c>
      <c r="D380" s="51" t="s">
        <v>11</v>
      </c>
      <c r="E380" s="43">
        <v>2</v>
      </c>
      <c r="F380" s="39" t="s">
        <v>12</v>
      </c>
      <c r="G380" s="120"/>
    </row>
    <row r="381" ht="24" spans="1:7">
      <c r="A381" s="119">
        <v>350</v>
      </c>
      <c r="B381" s="40" t="s">
        <v>570</v>
      </c>
      <c r="C381" s="53" t="s">
        <v>28</v>
      </c>
      <c r="D381" s="51" t="s">
        <v>11</v>
      </c>
      <c r="E381" s="43">
        <f>1.6*3</f>
        <v>4.8</v>
      </c>
      <c r="F381" s="39" t="s">
        <v>12</v>
      </c>
      <c r="G381" s="120"/>
    </row>
    <row r="382" ht="24" spans="1:7">
      <c r="A382" s="119">
        <v>351</v>
      </c>
      <c r="B382" s="40" t="s">
        <v>571</v>
      </c>
      <c r="C382" s="53" t="s">
        <v>572</v>
      </c>
      <c r="D382" s="51" t="s">
        <v>17</v>
      </c>
      <c r="E382" s="43">
        <v>3</v>
      </c>
      <c r="F382" s="39" t="s">
        <v>12</v>
      </c>
      <c r="G382" s="120"/>
    </row>
    <row r="383" spans="1:6">
      <c r="A383" s="119">
        <v>352</v>
      </c>
      <c r="B383" s="40" t="s">
        <v>25</v>
      </c>
      <c r="C383" s="44" t="s">
        <v>577</v>
      </c>
      <c r="D383" s="51" t="s">
        <v>17</v>
      </c>
      <c r="E383" s="43">
        <v>3</v>
      </c>
      <c r="F383" s="49" t="s">
        <v>12</v>
      </c>
    </row>
    <row r="384" spans="1:6">
      <c r="A384" s="119">
        <v>353</v>
      </c>
      <c r="B384" s="40" t="s">
        <v>582</v>
      </c>
      <c r="C384" s="44" t="s">
        <v>583</v>
      </c>
      <c r="D384" s="51" t="s">
        <v>23</v>
      </c>
      <c r="E384" s="43">
        <v>2</v>
      </c>
      <c r="F384" s="49" t="s">
        <v>580</v>
      </c>
    </row>
    <row r="385" ht="24" spans="1:6">
      <c r="A385" s="119"/>
      <c r="B385" s="37" t="s">
        <v>584</v>
      </c>
      <c r="C385" s="37"/>
      <c r="D385" s="38"/>
      <c r="E385" s="38"/>
      <c r="F385" s="39"/>
    </row>
    <row r="386" ht="24" spans="1:6">
      <c r="A386" s="119">
        <v>354</v>
      </c>
      <c r="B386" s="40" t="s">
        <v>9</v>
      </c>
      <c r="C386" s="53" t="s">
        <v>28</v>
      </c>
      <c r="D386" s="51" t="s">
        <v>11</v>
      </c>
      <c r="E386" s="43">
        <v>1</v>
      </c>
      <c r="F386" s="39" t="s">
        <v>12</v>
      </c>
    </row>
    <row r="387" ht="24" spans="1:6">
      <c r="A387" s="119">
        <v>355</v>
      </c>
      <c r="B387" s="40" t="s">
        <v>570</v>
      </c>
      <c r="C387" s="53" t="s">
        <v>28</v>
      </c>
      <c r="D387" s="51" t="s">
        <v>11</v>
      </c>
      <c r="E387" s="43">
        <f>1.6*5</f>
        <v>8</v>
      </c>
      <c r="F387" s="39" t="s">
        <v>12</v>
      </c>
    </row>
    <row r="388" ht="24" spans="1:6">
      <c r="A388" s="119">
        <v>356</v>
      </c>
      <c r="B388" s="40" t="s">
        <v>571</v>
      </c>
      <c r="C388" s="53" t="s">
        <v>572</v>
      </c>
      <c r="D388" s="51" t="s">
        <v>17</v>
      </c>
      <c r="E388" s="43">
        <v>5</v>
      </c>
      <c r="F388" s="39" t="s">
        <v>12</v>
      </c>
    </row>
    <row r="389" ht="60" spans="1:6">
      <c r="A389" s="119">
        <v>357</v>
      </c>
      <c r="B389" s="40" t="s">
        <v>15</v>
      </c>
      <c r="C389" s="44" t="s">
        <v>53</v>
      </c>
      <c r="D389" s="51" t="s">
        <v>17</v>
      </c>
      <c r="E389" s="43">
        <v>1</v>
      </c>
      <c r="F389" s="45" t="s">
        <v>18</v>
      </c>
    </row>
    <row r="390" ht="36" spans="1:6">
      <c r="A390" s="119">
        <v>358</v>
      </c>
      <c r="B390" s="40" t="s">
        <v>19</v>
      </c>
      <c r="C390" s="44" t="s">
        <v>20</v>
      </c>
      <c r="D390" s="51" t="s">
        <v>17</v>
      </c>
      <c r="E390" s="43">
        <v>1</v>
      </c>
      <c r="F390" s="45" t="s">
        <v>18</v>
      </c>
    </row>
    <row r="391" ht="48" spans="1:6">
      <c r="A391" s="119">
        <v>359</v>
      </c>
      <c r="B391" s="40" t="s">
        <v>562</v>
      </c>
      <c r="C391" s="44" t="s">
        <v>563</v>
      </c>
      <c r="D391" s="51" t="s">
        <v>17</v>
      </c>
      <c r="E391" s="43">
        <v>1</v>
      </c>
      <c r="F391" s="45" t="s">
        <v>18</v>
      </c>
    </row>
    <row r="392" ht="60" spans="1:6">
      <c r="A392" s="119">
        <v>360</v>
      </c>
      <c r="B392" s="40" t="s">
        <v>564</v>
      </c>
      <c r="C392" s="44" t="s">
        <v>565</v>
      </c>
      <c r="D392" s="51" t="s">
        <v>17</v>
      </c>
      <c r="E392" s="43">
        <v>1</v>
      </c>
      <c r="F392" s="45" t="s">
        <v>18</v>
      </c>
    </row>
    <row r="393" spans="1:6">
      <c r="A393" s="119">
        <v>361</v>
      </c>
      <c r="B393" s="40" t="s">
        <v>25</v>
      </c>
      <c r="C393" s="44" t="s">
        <v>577</v>
      </c>
      <c r="D393" s="51" t="s">
        <v>17</v>
      </c>
      <c r="E393" s="43">
        <v>3</v>
      </c>
      <c r="F393" s="49" t="s">
        <v>12</v>
      </c>
    </row>
    <row r="394" spans="1:6">
      <c r="A394" s="119">
        <v>362</v>
      </c>
      <c r="B394" s="40" t="s">
        <v>582</v>
      </c>
      <c r="C394" s="44" t="s">
        <v>583</v>
      </c>
      <c r="D394" s="51" t="s">
        <v>23</v>
      </c>
      <c r="E394" s="43">
        <v>2</v>
      </c>
      <c r="F394" s="49" t="s">
        <v>580</v>
      </c>
    </row>
    <row r="395" spans="1:6">
      <c r="A395" s="33"/>
      <c r="B395" s="103"/>
      <c r="C395" s="31" t="s">
        <v>585</v>
      </c>
      <c r="D395" s="31"/>
      <c r="E395" s="31"/>
      <c r="F395" s="31"/>
    </row>
    <row r="396" ht="36" spans="1:6">
      <c r="A396" s="119"/>
      <c r="B396" s="37" t="s">
        <v>586</v>
      </c>
      <c r="C396" s="37"/>
      <c r="D396" s="38"/>
      <c r="E396" s="38"/>
      <c r="F396" s="39"/>
    </row>
    <row r="397" spans="1:6">
      <c r="A397" s="119">
        <v>363</v>
      </c>
      <c r="B397" s="40" t="s">
        <v>587</v>
      </c>
      <c r="C397" s="40" t="s">
        <v>588</v>
      </c>
      <c r="D397" s="51" t="s">
        <v>67</v>
      </c>
      <c r="E397" s="43">
        <v>1</v>
      </c>
      <c r="F397" s="39" t="s">
        <v>64</v>
      </c>
    </row>
    <row r="398" ht="48" spans="1:6">
      <c r="A398" s="119">
        <v>364</v>
      </c>
      <c r="B398" s="40" t="s">
        <v>62</v>
      </c>
      <c r="C398" s="40" t="s">
        <v>589</v>
      </c>
      <c r="D398" s="51" t="s">
        <v>37</v>
      </c>
      <c r="E398" s="43">
        <v>8</v>
      </c>
      <c r="F398" s="39" t="s">
        <v>64</v>
      </c>
    </row>
    <row r="399" spans="1:6">
      <c r="A399" s="119">
        <v>365</v>
      </c>
      <c r="B399" s="40" t="s">
        <v>65</v>
      </c>
      <c r="C399" s="44" t="s">
        <v>66</v>
      </c>
      <c r="D399" s="51" t="s">
        <v>67</v>
      </c>
      <c r="E399" s="43">
        <v>8</v>
      </c>
      <c r="F399" s="39" t="s">
        <v>64</v>
      </c>
    </row>
    <row r="400" ht="84" spans="1:6">
      <c r="A400" s="119">
        <v>366</v>
      </c>
      <c r="B400" s="40" t="s">
        <v>42</v>
      </c>
      <c r="C400" s="44" t="s">
        <v>43</v>
      </c>
      <c r="D400" s="51" t="s">
        <v>17</v>
      </c>
      <c r="E400" s="43">
        <v>3</v>
      </c>
      <c r="F400" s="49" t="s">
        <v>12</v>
      </c>
    </row>
    <row r="401" ht="24" spans="1:6">
      <c r="A401" s="119"/>
      <c r="B401" s="37" t="s">
        <v>590</v>
      </c>
      <c r="C401" s="37"/>
      <c r="D401" s="38"/>
      <c r="E401" s="38"/>
      <c r="F401" s="39"/>
    </row>
    <row r="402" ht="48" spans="1:6">
      <c r="A402" s="119">
        <v>367</v>
      </c>
      <c r="B402" s="40" t="s">
        <v>62</v>
      </c>
      <c r="C402" s="40" t="s">
        <v>591</v>
      </c>
      <c r="D402" s="51" t="s">
        <v>37</v>
      </c>
      <c r="E402" s="43">
        <v>2</v>
      </c>
      <c r="F402" s="39" t="s">
        <v>64</v>
      </c>
    </row>
    <row r="403" spans="1:6">
      <c r="A403" s="119">
        <v>368</v>
      </c>
      <c r="B403" s="40" t="s">
        <v>65</v>
      </c>
      <c r="C403" s="44" t="s">
        <v>66</v>
      </c>
      <c r="D403" s="51" t="s">
        <v>67</v>
      </c>
      <c r="E403" s="43">
        <v>2</v>
      </c>
      <c r="F403" s="39" t="s">
        <v>64</v>
      </c>
    </row>
    <row r="404" ht="60" spans="1:6">
      <c r="A404" s="119">
        <v>369</v>
      </c>
      <c r="B404" s="40" t="s">
        <v>68</v>
      </c>
      <c r="C404" s="44" t="s">
        <v>69</v>
      </c>
      <c r="D404" s="51" t="s">
        <v>67</v>
      </c>
      <c r="E404" s="43">
        <v>1</v>
      </c>
      <c r="F404" s="39" t="s">
        <v>64</v>
      </c>
    </row>
    <row r="405" ht="84" spans="1:6">
      <c r="A405" s="119">
        <v>370</v>
      </c>
      <c r="B405" s="40" t="s">
        <v>70</v>
      </c>
      <c r="C405" s="44" t="s">
        <v>71</v>
      </c>
      <c r="D405" s="51" t="s">
        <v>67</v>
      </c>
      <c r="E405" s="43">
        <v>1</v>
      </c>
      <c r="F405" s="39" t="s">
        <v>64</v>
      </c>
    </row>
    <row r="406" ht="48" spans="1:6">
      <c r="A406" s="119">
        <v>371</v>
      </c>
      <c r="B406" s="40" t="s">
        <v>72</v>
      </c>
      <c r="C406" s="44" t="s">
        <v>73</v>
      </c>
      <c r="D406" s="51" t="s">
        <v>67</v>
      </c>
      <c r="E406" s="43">
        <v>2</v>
      </c>
      <c r="F406" s="39" t="s">
        <v>64</v>
      </c>
    </row>
    <row r="407" ht="36" spans="1:6">
      <c r="A407" s="119">
        <v>372</v>
      </c>
      <c r="B407" s="40" t="s">
        <v>592</v>
      </c>
      <c r="C407" s="44" t="s">
        <v>593</v>
      </c>
      <c r="D407" s="51" t="s">
        <v>37</v>
      </c>
      <c r="E407" s="43">
        <v>1</v>
      </c>
      <c r="F407" s="39" t="s">
        <v>64</v>
      </c>
    </row>
    <row r="408" ht="84" spans="1:6">
      <c r="A408" s="119">
        <v>373</v>
      </c>
      <c r="B408" s="40" t="s">
        <v>42</v>
      </c>
      <c r="C408" s="44" t="s">
        <v>43</v>
      </c>
      <c r="D408" s="51" t="s">
        <v>17</v>
      </c>
      <c r="E408" s="43">
        <v>4</v>
      </c>
      <c r="F408" s="49" t="s">
        <v>12</v>
      </c>
    </row>
    <row r="409" spans="1:6">
      <c r="A409" s="119"/>
      <c r="B409" s="37" t="s">
        <v>594</v>
      </c>
      <c r="C409" s="37"/>
      <c r="D409" s="38"/>
      <c r="E409" s="38"/>
      <c r="F409" s="39"/>
    </row>
    <row r="410" ht="36" spans="1:6">
      <c r="A410" s="119">
        <v>374</v>
      </c>
      <c r="B410" s="40" t="s">
        <v>74</v>
      </c>
      <c r="C410" s="53" t="s">
        <v>595</v>
      </c>
      <c r="D410" s="51" t="s">
        <v>67</v>
      </c>
      <c r="E410" s="43">
        <v>1</v>
      </c>
      <c r="F410" s="39" t="s">
        <v>64</v>
      </c>
    </row>
    <row r="411" ht="48" spans="1:6">
      <c r="A411" s="119">
        <v>375</v>
      </c>
      <c r="B411" s="40" t="s">
        <v>76</v>
      </c>
      <c r="C411" s="53" t="s">
        <v>77</v>
      </c>
      <c r="D411" s="51" t="s">
        <v>67</v>
      </c>
      <c r="E411" s="43">
        <v>40</v>
      </c>
      <c r="F411" s="39" t="s">
        <v>64</v>
      </c>
    </row>
    <row r="412" spans="1:6">
      <c r="A412" s="33"/>
      <c r="B412" s="103"/>
      <c r="C412" s="31" t="s">
        <v>596</v>
      </c>
      <c r="D412" s="31"/>
      <c r="E412" s="31"/>
      <c r="F412" s="31"/>
    </row>
    <row r="413" ht="28.5" spans="1:7">
      <c r="A413" s="48">
        <v>376</v>
      </c>
      <c r="B413" s="122" t="s">
        <v>597</v>
      </c>
      <c r="C413" s="47" t="s">
        <v>598</v>
      </c>
      <c r="D413" s="123" t="s">
        <v>83</v>
      </c>
      <c r="E413" s="123">
        <v>1</v>
      </c>
      <c r="F413" s="55" t="s">
        <v>599</v>
      </c>
      <c r="G413" s="120"/>
    </row>
    <row r="414" ht="28.5" spans="1:7">
      <c r="A414" s="48">
        <v>377</v>
      </c>
      <c r="B414" s="122" t="s">
        <v>600</v>
      </c>
      <c r="C414" s="47" t="s">
        <v>601</v>
      </c>
      <c r="D414" s="123" t="s">
        <v>602</v>
      </c>
      <c r="E414" s="123">
        <v>4</v>
      </c>
      <c r="F414" s="55" t="s">
        <v>599</v>
      </c>
      <c r="G414" s="120"/>
    </row>
    <row r="415" ht="28.5" spans="1:7">
      <c r="A415" s="48">
        <v>378</v>
      </c>
      <c r="B415" s="124" t="s">
        <v>603</v>
      </c>
      <c r="C415" s="47" t="s">
        <v>604</v>
      </c>
      <c r="D415" s="123" t="s">
        <v>23</v>
      </c>
      <c r="E415" s="123">
        <v>2</v>
      </c>
      <c r="F415" s="55" t="s">
        <v>599</v>
      </c>
      <c r="G415" s="120"/>
    </row>
    <row r="416" ht="28.5" spans="1:7">
      <c r="A416" s="48">
        <v>379</v>
      </c>
      <c r="B416" s="124" t="s">
        <v>605</v>
      </c>
      <c r="C416" s="47" t="s">
        <v>606</v>
      </c>
      <c r="D416" s="123" t="s">
        <v>23</v>
      </c>
      <c r="E416" s="123">
        <v>1</v>
      </c>
      <c r="F416" s="55" t="s">
        <v>599</v>
      </c>
      <c r="G416" s="120"/>
    </row>
    <row r="417" ht="28.5" spans="1:7">
      <c r="A417" s="48">
        <v>380</v>
      </c>
      <c r="B417" s="124" t="s">
        <v>607</v>
      </c>
      <c r="C417" s="113" t="s">
        <v>39</v>
      </c>
      <c r="D417" s="123" t="s">
        <v>11</v>
      </c>
      <c r="E417" s="123">
        <v>4</v>
      </c>
      <c r="F417" s="55" t="s">
        <v>608</v>
      </c>
      <c r="G417" s="120"/>
    </row>
    <row r="418" ht="18.75" spans="1:6">
      <c r="A418" s="33"/>
      <c r="B418" s="34"/>
      <c r="C418" s="35" t="s">
        <v>609</v>
      </c>
      <c r="D418" s="35"/>
      <c r="E418" s="35"/>
      <c r="F418" s="35"/>
    </row>
    <row r="419" ht="24" spans="1:6">
      <c r="A419" s="70"/>
      <c r="B419" s="125" t="s">
        <v>610</v>
      </c>
      <c r="C419" s="70"/>
      <c r="D419" s="70"/>
      <c r="E419" s="126"/>
      <c r="F419" s="127"/>
    </row>
    <row r="420" ht="40.5" spans="1:6">
      <c r="A420" s="128">
        <v>381</v>
      </c>
      <c r="B420" s="129" t="s">
        <v>96</v>
      </c>
      <c r="C420" s="129" t="s">
        <v>611</v>
      </c>
      <c r="D420" s="62" t="s">
        <v>23</v>
      </c>
      <c r="E420" s="130">
        <v>1</v>
      </c>
      <c r="F420" s="127" t="s">
        <v>612</v>
      </c>
    </row>
    <row r="421" ht="40.5" spans="1:6">
      <c r="A421" s="128">
        <v>382</v>
      </c>
      <c r="B421" s="61" t="s">
        <v>613</v>
      </c>
      <c r="C421" s="61" t="s">
        <v>614</v>
      </c>
      <c r="D421" s="110" t="s">
        <v>83</v>
      </c>
      <c r="E421" s="131">
        <v>1</v>
      </c>
      <c r="F421" s="127" t="s">
        <v>612</v>
      </c>
    </row>
    <row r="422" ht="40.5" spans="1:6">
      <c r="A422" s="128">
        <v>383</v>
      </c>
      <c r="B422" s="132" t="s">
        <v>87</v>
      </c>
      <c r="C422" s="132" t="s">
        <v>88</v>
      </c>
      <c r="D422" s="62" t="s">
        <v>83</v>
      </c>
      <c r="E422" s="133">
        <v>1</v>
      </c>
      <c r="F422" s="127" t="s">
        <v>612</v>
      </c>
    </row>
    <row r="423" ht="40.5" spans="1:6">
      <c r="A423" s="128">
        <v>384</v>
      </c>
      <c r="B423" s="134" t="s">
        <v>89</v>
      </c>
      <c r="C423" s="134" t="s">
        <v>90</v>
      </c>
      <c r="D423" s="62" t="s">
        <v>83</v>
      </c>
      <c r="E423" s="63">
        <v>1</v>
      </c>
      <c r="F423" s="127" t="s">
        <v>612</v>
      </c>
    </row>
    <row r="424" ht="40.5" spans="1:6">
      <c r="A424" s="128">
        <v>385</v>
      </c>
      <c r="B424" s="134" t="s">
        <v>615</v>
      </c>
      <c r="C424" s="134" t="s">
        <v>92</v>
      </c>
      <c r="D424" s="62" t="s">
        <v>83</v>
      </c>
      <c r="E424" s="63">
        <v>1</v>
      </c>
      <c r="F424" s="127" t="s">
        <v>612</v>
      </c>
    </row>
    <row r="425" ht="40.5" spans="1:6">
      <c r="A425" s="128">
        <v>386</v>
      </c>
      <c r="B425" s="135" t="s">
        <v>616</v>
      </c>
      <c r="C425" s="136" t="s">
        <v>125</v>
      </c>
      <c r="D425" s="62" t="s">
        <v>83</v>
      </c>
      <c r="E425" s="130">
        <v>5</v>
      </c>
      <c r="F425" s="127" t="s">
        <v>612</v>
      </c>
    </row>
    <row r="426" ht="40.5" spans="1:6">
      <c r="A426" s="128">
        <v>387</v>
      </c>
      <c r="B426" s="137" t="s">
        <v>617</v>
      </c>
      <c r="C426" s="137" t="s">
        <v>618</v>
      </c>
      <c r="D426" s="138" t="s">
        <v>83</v>
      </c>
      <c r="E426" s="139">
        <v>11</v>
      </c>
      <c r="F426" s="127" t="s">
        <v>612</v>
      </c>
    </row>
    <row r="427" ht="40.5" spans="1:6">
      <c r="A427" s="128">
        <v>388</v>
      </c>
      <c r="B427" s="134" t="s">
        <v>619</v>
      </c>
      <c r="C427" s="134" t="s">
        <v>620</v>
      </c>
      <c r="D427" s="62" t="s">
        <v>83</v>
      </c>
      <c r="E427" s="63">
        <v>1</v>
      </c>
      <c r="F427" s="127" t="s">
        <v>612</v>
      </c>
    </row>
    <row r="428" spans="1:6">
      <c r="A428" s="128">
        <v>389</v>
      </c>
      <c r="B428" s="134" t="s">
        <v>621</v>
      </c>
      <c r="C428" s="134" t="s">
        <v>622</v>
      </c>
      <c r="D428" s="62" t="s">
        <v>83</v>
      </c>
      <c r="E428" s="63">
        <v>1</v>
      </c>
      <c r="F428" s="127" t="s">
        <v>40</v>
      </c>
    </row>
    <row r="429" ht="24" spans="1:6">
      <c r="A429" s="70"/>
      <c r="B429" s="125" t="s">
        <v>623</v>
      </c>
      <c r="C429" s="70"/>
      <c r="D429" s="70"/>
      <c r="E429" s="126"/>
      <c r="F429" s="140"/>
    </row>
    <row r="430" ht="40.5" spans="1:6">
      <c r="A430" s="128">
        <v>389</v>
      </c>
      <c r="B430" s="129" t="s">
        <v>96</v>
      </c>
      <c r="C430" s="129" t="s">
        <v>611</v>
      </c>
      <c r="D430" s="62" t="s">
        <v>23</v>
      </c>
      <c r="E430" s="130">
        <v>1</v>
      </c>
      <c r="F430" s="127" t="s">
        <v>612</v>
      </c>
    </row>
    <row r="431" ht="40.5" spans="1:6">
      <c r="A431" s="128">
        <v>390</v>
      </c>
      <c r="B431" s="61" t="s">
        <v>613</v>
      </c>
      <c r="C431" s="61" t="s">
        <v>614</v>
      </c>
      <c r="D431" s="110" t="s">
        <v>83</v>
      </c>
      <c r="E431" s="131">
        <v>1</v>
      </c>
      <c r="F431" s="127" t="s">
        <v>612</v>
      </c>
    </row>
    <row r="432" ht="40.5" spans="1:6">
      <c r="A432" s="128">
        <v>391</v>
      </c>
      <c r="B432" s="132" t="s">
        <v>87</v>
      </c>
      <c r="C432" s="132" t="s">
        <v>88</v>
      </c>
      <c r="D432" s="62" t="s">
        <v>83</v>
      </c>
      <c r="E432" s="133">
        <v>1</v>
      </c>
      <c r="F432" s="127" t="s">
        <v>612</v>
      </c>
    </row>
    <row r="433" ht="40.5" spans="1:6">
      <c r="A433" s="128">
        <v>392</v>
      </c>
      <c r="B433" s="134" t="s">
        <v>89</v>
      </c>
      <c r="C433" s="134" t="s">
        <v>90</v>
      </c>
      <c r="D433" s="62" t="s">
        <v>83</v>
      </c>
      <c r="E433" s="63">
        <v>1</v>
      </c>
      <c r="F433" s="127" t="s">
        <v>612</v>
      </c>
    </row>
    <row r="434" ht="40.5" spans="1:6">
      <c r="A434" s="128">
        <v>393</v>
      </c>
      <c r="B434" s="134" t="s">
        <v>615</v>
      </c>
      <c r="C434" s="134" t="s">
        <v>92</v>
      </c>
      <c r="D434" s="62" t="s">
        <v>83</v>
      </c>
      <c r="E434" s="63">
        <v>1</v>
      </c>
      <c r="F434" s="127" t="s">
        <v>612</v>
      </c>
    </row>
    <row r="435" ht="40.5" spans="1:6">
      <c r="A435" s="128">
        <v>394</v>
      </c>
      <c r="B435" s="135" t="s">
        <v>616</v>
      </c>
      <c r="C435" s="136" t="s">
        <v>125</v>
      </c>
      <c r="D435" s="62" t="s">
        <v>83</v>
      </c>
      <c r="E435" s="130">
        <v>3</v>
      </c>
      <c r="F435" s="127" t="s">
        <v>612</v>
      </c>
    </row>
    <row r="436" ht="40.5" spans="1:6">
      <c r="A436" s="128">
        <v>395</v>
      </c>
      <c r="B436" s="137" t="s">
        <v>617</v>
      </c>
      <c r="C436" s="137" t="s">
        <v>618</v>
      </c>
      <c r="D436" s="138" t="s">
        <v>83</v>
      </c>
      <c r="E436" s="139">
        <v>3</v>
      </c>
      <c r="F436" s="127" t="s">
        <v>612</v>
      </c>
    </row>
    <row r="437" ht="40.5" spans="1:6">
      <c r="A437" s="128">
        <v>396</v>
      </c>
      <c r="B437" s="134" t="s">
        <v>619</v>
      </c>
      <c r="C437" s="134" t="s">
        <v>620</v>
      </c>
      <c r="D437" s="62" t="s">
        <v>83</v>
      </c>
      <c r="E437" s="63">
        <v>1</v>
      </c>
      <c r="F437" s="127" t="s">
        <v>612</v>
      </c>
    </row>
    <row r="438" spans="1:6">
      <c r="A438" s="128">
        <v>397</v>
      </c>
      <c r="B438" s="134" t="s">
        <v>621</v>
      </c>
      <c r="C438" s="134" t="s">
        <v>622</v>
      </c>
      <c r="D438" s="62" t="s">
        <v>83</v>
      </c>
      <c r="E438" s="63">
        <v>1</v>
      </c>
      <c r="F438" s="127" t="s">
        <v>40</v>
      </c>
    </row>
    <row r="439" ht="24" spans="1:6">
      <c r="A439" s="70"/>
      <c r="B439" s="125" t="s">
        <v>624</v>
      </c>
      <c r="C439" s="70"/>
      <c r="D439" s="70"/>
      <c r="E439" s="126"/>
      <c r="F439" s="141"/>
    </row>
    <row r="440" ht="40.5" spans="1:6">
      <c r="A440" s="128">
        <v>398</v>
      </c>
      <c r="B440" s="129" t="s">
        <v>96</v>
      </c>
      <c r="C440" s="129" t="s">
        <v>611</v>
      </c>
      <c r="D440" s="62" t="s">
        <v>23</v>
      </c>
      <c r="E440" s="130">
        <v>1</v>
      </c>
      <c r="F440" s="127" t="s">
        <v>612</v>
      </c>
    </row>
    <row r="441" ht="40.5" spans="1:6">
      <c r="A441" s="128">
        <v>399</v>
      </c>
      <c r="B441" s="61" t="s">
        <v>613</v>
      </c>
      <c r="C441" s="61" t="s">
        <v>625</v>
      </c>
      <c r="D441" s="110" t="s">
        <v>83</v>
      </c>
      <c r="E441" s="131">
        <v>1</v>
      </c>
      <c r="F441" s="127" t="s">
        <v>612</v>
      </c>
    </row>
    <row r="442" ht="40.5" spans="1:6">
      <c r="A442" s="128">
        <v>400</v>
      </c>
      <c r="B442" s="132" t="s">
        <v>87</v>
      </c>
      <c r="C442" s="132" t="s">
        <v>88</v>
      </c>
      <c r="D442" s="62" t="s">
        <v>83</v>
      </c>
      <c r="E442" s="133">
        <v>1</v>
      </c>
      <c r="F442" s="127" t="s">
        <v>612</v>
      </c>
    </row>
    <row r="443" ht="40.5" spans="1:6">
      <c r="A443" s="128">
        <v>401</v>
      </c>
      <c r="B443" s="134" t="s">
        <v>89</v>
      </c>
      <c r="C443" s="134" t="s">
        <v>90</v>
      </c>
      <c r="D443" s="62" t="s">
        <v>83</v>
      </c>
      <c r="E443" s="63">
        <v>1</v>
      </c>
      <c r="F443" s="127" t="s">
        <v>612</v>
      </c>
    </row>
    <row r="444" ht="40.5" spans="1:6">
      <c r="A444" s="128">
        <v>402</v>
      </c>
      <c r="B444" s="134" t="s">
        <v>615</v>
      </c>
      <c r="C444" s="134" t="s">
        <v>92</v>
      </c>
      <c r="D444" s="62" t="s">
        <v>83</v>
      </c>
      <c r="E444" s="63">
        <v>1</v>
      </c>
      <c r="F444" s="127" t="s">
        <v>612</v>
      </c>
    </row>
    <row r="445" ht="40.5" spans="1:6">
      <c r="A445" s="128">
        <v>403</v>
      </c>
      <c r="B445" s="134" t="s">
        <v>621</v>
      </c>
      <c r="C445" s="134" t="s">
        <v>622</v>
      </c>
      <c r="D445" s="62" t="s">
        <v>83</v>
      </c>
      <c r="E445" s="63">
        <v>1</v>
      </c>
      <c r="F445" s="127" t="s">
        <v>612</v>
      </c>
    </row>
    <row r="446" ht="40.5" spans="1:6">
      <c r="A446" s="70"/>
      <c r="B446" s="125" t="s">
        <v>626</v>
      </c>
      <c r="C446" s="70"/>
      <c r="D446" s="70"/>
      <c r="E446" s="126"/>
      <c r="F446" s="127" t="s">
        <v>612</v>
      </c>
    </row>
    <row r="447" ht="40.5" spans="1:6">
      <c r="A447" s="142">
        <v>404</v>
      </c>
      <c r="B447" s="135" t="s">
        <v>130</v>
      </c>
      <c r="C447" s="129" t="s">
        <v>131</v>
      </c>
      <c r="D447" s="133" t="s">
        <v>83</v>
      </c>
      <c r="E447" s="133">
        <v>1</v>
      </c>
      <c r="F447" s="127" t="s">
        <v>612</v>
      </c>
    </row>
    <row r="448" ht="40.5" spans="1:6">
      <c r="A448" s="142">
        <v>405</v>
      </c>
      <c r="B448" s="135" t="s">
        <v>132</v>
      </c>
      <c r="C448" s="129" t="s">
        <v>133</v>
      </c>
      <c r="D448" s="142" t="s">
        <v>83</v>
      </c>
      <c r="E448" s="133">
        <v>1</v>
      </c>
      <c r="F448" s="127" t="s">
        <v>612</v>
      </c>
    </row>
    <row r="449" spans="1:6">
      <c r="A449" s="70"/>
      <c r="B449" s="125" t="s">
        <v>627</v>
      </c>
      <c r="C449" s="70"/>
      <c r="D449" s="70"/>
      <c r="E449" s="126"/>
      <c r="F449" s="141"/>
    </row>
    <row r="450" spans="1:6">
      <c r="A450" s="143">
        <v>406</v>
      </c>
      <c r="B450" s="135" t="s">
        <v>628</v>
      </c>
      <c r="C450" s="136" t="s">
        <v>138</v>
      </c>
      <c r="D450" s="62" t="s">
        <v>17</v>
      </c>
      <c r="E450" s="130">
        <v>8</v>
      </c>
      <c r="F450" s="141" t="s">
        <v>629</v>
      </c>
    </row>
    <row r="451" spans="1:6">
      <c r="A451" s="143">
        <v>407</v>
      </c>
      <c r="B451" s="135" t="s">
        <v>146</v>
      </c>
      <c r="C451" s="136" t="s">
        <v>147</v>
      </c>
      <c r="D451" s="62" t="s">
        <v>17</v>
      </c>
      <c r="E451" s="130">
        <v>1</v>
      </c>
      <c r="F451" s="141" t="s">
        <v>629</v>
      </c>
    </row>
    <row r="452" ht="24" spans="1:6">
      <c r="A452" s="143">
        <v>408</v>
      </c>
      <c r="B452" s="135" t="s">
        <v>140</v>
      </c>
      <c r="C452" s="144" t="s">
        <v>141</v>
      </c>
      <c r="D452" s="110" t="s">
        <v>17</v>
      </c>
      <c r="E452" s="130">
        <v>3</v>
      </c>
      <c r="F452" s="145" t="s">
        <v>142</v>
      </c>
    </row>
    <row r="453" ht="24" spans="1:6">
      <c r="A453" s="143">
        <v>409</v>
      </c>
      <c r="B453" s="146" t="s">
        <v>134</v>
      </c>
      <c r="C453" s="146" t="s">
        <v>630</v>
      </c>
      <c r="D453" s="62" t="s">
        <v>17</v>
      </c>
      <c r="E453" s="63">
        <v>1</v>
      </c>
      <c r="F453" s="68" t="s">
        <v>136</v>
      </c>
    </row>
    <row r="454" ht="27" spans="1:6">
      <c r="A454" s="143">
        <v>410</v>
      </c>
      <c r="B454" s="132" t="s">
        <v>87</v>
      </c>
      <c r="C454" s="132" t="s">
        <v>88</v>
      </c>
      <c r="D454" s="62" t="s">
        <v>83</v>
      </c>
      <c r="E454" s="133">
        <v>4</v>
      </c>
      <c r="F454" s="127" t="s">
        <v>84</v>
      </c>
    </row>
    <row r="455" spans="1:6">
      <c r="A455" s="70"/>
      <c r="B455" s="125" t="s">
        <v>148</v>
      </c>
      <c r="C455" s="70"/>
      <c r="D455" s="70"/>
      <c r="E455" s="126"/>
      <c r="F455" s="141"/>
    </row>
    <row r="456" spans="1:6">
      <c r="A456" s="128">
        <v>411</v>
      </c>
      <c r="B456" s="135" t="s">
        <v>631</v>
      </c>
      <c r="C456" s="136" t="s">
        <v>632</v>
      </c>
      <c r="D456" s="62" t="s">
        <v>11</v>
      </c>
      <c r="E456" s="130">
        <v>40</v>
      </c>
      <c r="F456" s="141" t="s">
        <v>40</v>
      </c>
    </row>
    <row r="457" spans="1:6">
      <c r="A457" s="128">
        <v>412</v>
      </c>
      <c r="B457" s="135" t="s">
        <v>631</v>
      </c>
      <c r="C457" s="136" t="s">
        <v>633</v>
      </c>
      <c r="D457" s="62" t="s">
        <v>11</v>
      </c>
      <c r="E457" s="130">
        <v>40</v>
      </c>
      <c r="F457" s="141" t="s">
        <v>40</v>
      </c>
    </row>
    <row r="458" spans="1:6">
      <c r="A458" s="128">
        <v>413</v>
      </c>
      <c r="B458" s="135" t="s">
        <v>634</v>
      </c>
      <c r="C458" s="136" t="s">
        <v>632</v>
      </c>
      <c r="D458" s="62" t="s">
        <v>11</v>
      </c>
      <c r="E458" s="130">
        <v>20</v>
      </c>
      <c r="F458" s="141" t="s">
        <v>40</v>
      </c>
    </row>
    <row r="459" spans="1:6">
      <c r="A459" s="128">
        <v>414</v>
      </c>
      <c r="B459" s="135" t="s">
        <v>337</v>
      </c>
      <c r="C459" s="136" t="s">
        <v>635</v>
      </c>
      <c r="D459" s="62" t="s">
        <v>11</v>
      </c>
      <c r="E459" s="130">
        <v>150</v>
      </c>
      <c r="F459" s="141" t="s">
        <v>40</v>
      </c>
    </row>
    <row r="460" spans="1:6">
      <c r="A460" s="128">
        <v>415</v>
      </c>
      <c r="B460" s="135" t="s">
        <v>337</v>
      </c>
      <c r="C460" s="136" t="s">
        <v>636</v>
      </c>
      <c r="D460" s="62" t="s">
        <v>11</v>
      </c>
      <c r="E460" s="130">
        <v>50</v>
      </c>
      <c r="F460" s="141" t="s">
        <v>40</v>
      </c>
    </row>
    <row r="461" spans="1:6">
      <c r="A461" s="128">
        <v>416</v>
      </c>
      <c r="B461" s="135" t="s">
        <v>637</v>
      </c>
      <c r="C461" s="136" t="s">
        <v>638</v>
      </c>
      <c r="D461" s="62" t="s">
        <v>11</v>
      </c>
      <c r="E461" s="130">
        <v>200</v>
      </c>
      <c r="F461" s="141" t="s">
        <v>40</v>
      </c>
    </row>
    <row r="462" spans="1:6">
      <c r="A462" s="128">
        <v>417</v>
      </c>
      <c r="B462" s="135" t="s">
        <v>637</v>
      </c>
      <c r="C462" s="136" t="s">
        <v>639</v>
      </c>
      <c r="D462" s="62" t="s">
        <v>11</v>
      </c>
      <c r="E462" s="130">
        <v>200</v>
      </c>
      <c r="F462" s="141" t="s">
        <v>40</v>
      </c>
    </row>
    <row r="463" spans="1:6">
      <c r="A463" s="128">
        <v>418</v>
      </c>
      <c r="B463" s="135" t="s">
        <v>637</v>
      </c>
      <c r="C463" s="136" t="s">
        <v>640</v>
      </c>
      <c r="D463" s="62" t="s">
        <v>11</v>
      </c>
      <c r="E463" s="130">
        <v>500</v>
      </c>
      <c r="F463" s="141" t="s">
        <v>40</v>
      </c>
    </row>
    <row r="464" spans="1:6">
      <c r="A464" s="128">
        <v>419</v>
      </c>
      <c r="B464" s="135" t="s">
        <v>637</v>
      </c>
      <c r="C464" s="136" t="s">
        <v>641</v>
      </c>
      <c r="D464" s="62" t="s">
        <v>11</v>
      </c>
      <c r="E464" s="130">
        <v>50</v>
      </c>
      <c r="F464" s="141" t="s">
        <v>40</v>
      </c>
    </row>
    <row r="465" spans="1:6">
      <c r="A465" s="128">
        <v>420</v>
      </c>
      <c r="B465" s="135" t="s">
        <v>637</v>
      </c>
      <c r="C465" s="136" t="s">
        <v>642</v>
      </c>
      <c r="D465" s="62" t="s">
        <v>11</v>
      </c>
      <c r="E465" s="130">
        <v>30</v>
      </c>
      <c r="F465" s="141" t="s">
        <v>40</v>
      </c>
    </row>
    <row r="466" spans="1:6">
      <c r="A466" s="128">
        <v>421</v>
      </c>
      <c r="B466" s="135" t="s">
        <v>328</v>
      </c>
      <c r="C466" s="136" t="s">
        <v>643</v>
      </c>
      <c r="D466" s="62" t="s">
        <v>11</v>
      </c>
      <c r="E466" s="130">
        <v>400</v>
      </c>
      <c r="F466" s="141" t="s">
        <v>40</v>
      </c>
    </row>
    <row r="467" spans="1:6">
      <c r="A467" s="128">
        <v>422</v>
      </c>
      <c r="B467" s="135" t="s">
        <v>328</v>
      </c>
      <c r="C467" s="136" t="s">
        <v>644</v>
      </c>
      <c r="D467" s="62" t="s">
        <v>11</v>
      </c>
      <c r="E467" s="130">
        <v>200</v>
      </c>
      <c r="F467" s="141" t="s">
        <v>40</v>
      </c>
    </row>
    <row r="468" spans="1:6">
      <c r="A468" s="33"/>
      <c r="B468" s="55" t="s">
        <v>273</v>
      </c>
      <c r="C468" s="55"/>
      <c r="D468" s="55"/>
      <c r="E468" s="55"/>
      <c r="F468" s="55"/>
    </row>
    <row r="469" spans="1:6">
      <c r="A469" s="33"/>
      <c r="B469" s="103"/>
      <c r="C469" s="31" t="s">
        <v>645</v>
      </c>
      <c r="D469" s="31"/>
      <c r="E469" s="31"/>
      <c r="F469" s="31"/>
    </row>
    <row r="470" spans="1:6">
      <c r="A470" s="33"/>
      <c r="B470" s="147" t="s">
        <v>646</v>
      </c>
      <c r="C470" s="147"/>
      <c r="D470" s="93"/>
      <c r="E470" s="93"/>
      <c r="F470" s="93"/>
    </row>
    <row r="471" ht="24" spans="1:6">
      <c r="A471" s="148">
        <v>423</v>
      </c>
      <c r="B471" s="61" t="s">
        <v>647</v>
      </c>
      <c r="C471" s="40" t="s">
        <v>648</v>
      </c>
      <c r="D471" s="45" t="s">
        <v>23</v>
      </c>
      <c r="E471" s="43">
        <v>1</v>
      </c>
      <c r="F471" s="48" t="s">
        <v>649</v>
      </c>
    </row>
    <row r="472" ht="60" spans="1:6">
      <c r="A472" s="148">
        <v>424</v>
      </c>
      <c r="B472" s="84" t="s">
        <v>650</v>
      </c>
      <c r="C472" s="96" t="s">
        <v>651</v>
      </c>
      <c r="D472" s="51" t="s">
        <v>17</v>
      </c>
      <c r="E472" s="98">
        <v>2</v>
      </c>
      <c r="F472" s="149" t="s">
        <v>652</v>
      </c>
    </row>
    <row r="473" ht="60" spans="1:6">
      <c r="A473" s="148">
        <v>425</v>
      </c>
      <c r="B473" s="84" t="s">
        <v>653</v>
      </c>
      <c r="C473" s="96" t="s">
        <v>654</v>
      </c>
      <c r="D473" s="51" t="s">
        <v>17</v>
      </c>
      <c r="E473" s="98">
        <v>1</v>
      </c>
      <c r="F473" s="149" t="s">
        <v>652</v>
      </c>
    </row>
    <row r="474" spans="1:6">
      <c r="A474" s="148">
        <v>426</v>
      </c>
      <c r="B474" s="40" t="s">
        <v>163</v>
      </c>
      <c r="C474" s="40" t="s">
        <v>655</v>
      </c>
      <c r="D474" s="45" t="s">
        <v>165</v>
      </c>
      <c r="E474" s="98">
        <v>50</v>
      </c>
      <c r="F474" s="45" t="s">
        <v>166</v>
      </c>
    </row>
    <row r="475" spans="1:6">
      <c r="A475" s="148">
        <v>427</v>
      </c>
      <c r="B475" s="40" t="s">
        <v>656</v>
      </c>
      <c r="C475" s="96" t="s">
        <v>657</v>
      </c>
      <c r="D475" s="51" t="s">
        <v>17</v>
      </c>
      <c r="E475" s="98">
        <v>2</v>
      </c>
      <c r="F475" s="45" t="s">
        <v>40</v>
      </c>
    </row>
    <row r="476" spans="1:6">
      <c r="A476" s="148">
        <v>428</v>
      </c>
      <c r="B476" s="40" t="s">
        <v>658</v>
      </c>
      <c r="C476" s="96" t="s">
        <v>659</v>
      </c>
      <c r="D476" s="51" t="s">
        <v>17</v>
      </c>
      <c r="E476" s="98">
        <v>2</v>
      </c>
      <c r="F476" s="45" t="s">
        <v>40</v>
      </c>
    </row>
    <row r="477" ht="24" spans="1:6">
      <c r="A477" s="148">
        <v>429</v>
      </c>
      <c r="B477" s="40" t="s">
        <v>198</v>
      </c>
      <c r="C477" s="96" t="s">
        <v>660</v>
      </c>
      <c r="D477" s="51" t="s">
        <v>165</v>
      </c>
      <c r="E477" s="98">
        <v>0.63</v>
      </c>
      <c r="F477" s="45" t="s">
        <v>189</v>
      </c>
    </row>
    <row r="478" ht="24" spans="1:6">
      <c r="A478" s="148">
        <v>430</v>
      </c>
      <c r="B478" s="150" t="s">
        <v>661</v>
      </c>
      <c r="C478" s="96" t="s">
        <v>201</v>
      </c>
      <c r="D478" s="51" t="s">
        <v>17</v>
      </c>
      <c r="E478" s="98">
        <v>4</v>
      </c>
      <c r="F478" s="45" t="s">
        <v>189</v>
      </c>
    </row>
    <row r="479" ht="24" spans="1:6">
      <c r="A479" s="148">
        <v>431</v>
      </c>
      <c r="B479" s="40" t="s">
        <v>187</v>
      </c>
      <c r="C479" s="96" t="s">
        <v>188</v>
      </c>
      <c r="D479" s="51" t="s">
        <v>17</v>
      </c>
      <c r="E479" s="98">
        <v>4</v>
      </c>
      <c r="F479" s="45" t="s">
        <v>189</v>
      </c>
    </row>
    <row r="480" ht="24" spans="1:6">
      <c r="A480" s="148">
        <v>432</v>
      </c>
      <c r="B480" s="40" t="s">
        <v>187</v>
      </c>
      <c r="C480" s="96" t="s">
        <v>662</v>
      </c>
      <c r="D480" s="51" t="s">
        <v>17</v>
      </c>
      <c r="E480" s="98">
        <v>2</v>
      </c>
      <c r="F480" s="45" t="s">
        <v>189</v>
      </c>
    </row>
    <row r="481" ht="24" spans="1:6">
      <c r="A481" s="148">
        <v>433</v>
      </c>
      <c r="B481" s="84" t="s">
        <v>663</v>
      </c>
      <c r="C481" s="82" t="s">
        <v>662</v>
      </c>
      <c r="D481" s="83" t="s">
        <v>17</v>
      </c>
      <c r="E481" s="151">
        <v>1</v>
      </c>
      <c r="F481" s="149" t="s">
        <v>193</v>
      </c>
    </row>
    <row r="482" ht="24" spans="1:6">
      <c r="A482" s="148">
        <v>434</v>
      </c>
      <c r="B482" s="84" t="s">
        <v>663</v>
      </c>
      <c r="C482" s="82" t="s">
        <v>188</v>
      </c>
      <c r="D482" s="83" t="s">
        <v>17</v>
      </c>
      <c r="E482" s="151">
        <v>3</v>
      </c>
      <c r="F482" s="149" t="s">
        <v>193</v>
      </c>
    </row>
    <row r="483" ht="24" spans="1:6">
      <c r="A483" s="148">
        <v>435</v>
      </c>
      <c r="B483" s="40" t="s">
        <v>195</v>
      </c>
      <c r="C483" s="96" t="s">
        <v>664</v>
      </c>
      <c r="D483" s="51" t="s">
        <v>17</v>
      </c>
      <c r="E483" s="98">
        <v>2</v>
      </c>
      <c r="F483" s="45" t="s">
        <v>189</v>
      </c>
    </row>
    <row r="484" ht="24" spans="1:6">
      <c r="A484" s="148">
        <v>436</v>
      </c>
      <c r="B484" s="40" t="s">
        <v>203</v>
      </c>
      <c r="C484" s="96" t="s">
        <v>204</v>
      </c>
      <c r="D484" s="51" t="s">
        <v>17</v>
      </c>
      <c r="E484" s="98">
        <v>12</v>
      </c>
      <c r="F484" s="45" t="s">
        <v>189</v>
      </c>
    </row>
    <row r="485" spans="1:6">
      <c r="A485" s="148">
        <v>437</v>
      </c>
      <c r="B485" s="40" t="s">
        <v>222</v>
      </c>
      <c r="C485" s="96" t="s">
        <v>225</v>
      </c>
      <c r="D485" s="51" t="s">
        <v>11</v>
      </c>
      <c r="E485" s="98">
        <v>50</v>
      </c>
      <c r="F485" s="45" t="s">
        <v>224</v>
      </c>
    </row>
    <row r="486" spans="1:6">
      <c r="A486" s="148">
        <v>438</v>
      </c>
      <c r="B486" s="40" t="s">
        <v>222</v>
      </c>
      <c r="C486" s="96" t="s">
        <v>227</v>
      </c>
      <c r="D486" s="51" t="s">
        <v>11</v>
      </c>
      <c r="E486" s="98">
        <v>50</v>
      </c>
      <c r="F486" s="45" t="s">
        <v>224</v>
      </c>
    </row>
    <row r="487" ht="24" spans="1:6">
      <c r="A487" s="148">
        <v>439</v>
      </c>
      <c r="B487" s="40" t="s">
        <v>665</v>
      </c>
      <c r="C487" s="96" t="s">
        <v>234</v>
      </c>
      <c r="D487" s="51" t="s">
        <v>11</v>
      </c>
      <c r="E487" s="98">
        <v>50</v>
      </c>
      <c r="F487" s="45" t="s">
        <v>233</v>
      </c>
    </row>
    <row r="488" ht="24" spans="1:6">
      <c r="A488" s="148">
        <v>440</v>
      </c>
      <c r="B488" s="40" t="s">
        <v>665</v>
      </c>
      <c r="C488" s="96" t="s">
        <v>236</v>
      </c>
      <c r="D488" s="51" t="s">
        <v>11</v>
      </c>
      <c r="E488" s="98">
        <v>50</v>
      </c>
      <c r="F488" s="45" t="s">
        <v>233</v>
      </c>
    </row>
    <row r="489" ht="24" spans="1:6">
      <c r="A489" s="148">
        <v>441</v>
      </c>
      <c r="B489" s="40" t="s">
        <v>240</v>
      </c>
      <c r="C489" s="96" t="s">
        <v>241</v>
      </c>
      <c r="D489" s="95" t="s">
        <v>11</v>
      </c>
      <c r="E489" s="98">
        <v>50</v>
      </c>
      <c r="F489" s="45" t="s">
        <v>40</v>
      </c>
    </row>
    <row r="490" ht="24" spans="1:6">
      <c r="A490" s="148">
        <v>442</v>
      </c>
      <c r="B490" s="40" t="s">
        <v>666</v>
      </c>
      <c r="C490" s="113" t="s">
        <v>39</v>
      </c>
      <c r="D490" s="51" t="s">
        <v>17</v>
      </c>
      <c r="E490" s="98">
        <v>2</v>
      </c>
      <c r="F490" s="45" t="s">
        <v>216</v>
      </c>
    </row>
    <row r="491" spans="1:6">
      <c r="A491" s="148">
        <v>443</v>
      </c>
      <c r="B491" s="40" t="s">
        <v>244</v>
      </c>
      <c r="C491" s="113" t="s">
        <v>39</v>
      </c>
      <c r="D491" s="51" t="s">
        <v>215</v>
      </c>
      <c r="E491" s="98">
        <v>1</v>
      </c>
      <c r="F491" s="45" t="s">
        <v>40</v>
      </c>
    </row>
    <row r="492" spans="1:6">
      <c r="A492" s="148">
        <v>444</v>
      </c>
      <c r="B492" s="40" t="s">
        <v>245</v>
      </c>
      <c r="C492" s="96" t="s">
        <v>246</v>
      </c>
      <c r="D492" s="51" t="s">
        <v>247</v>
      </c>
      <c r="E492" s="98">
        <v>5</v>
      </c>
      <c r="F492" s="45" t="s">
        <v>667</v>
      </c>
    </row>
    <row r="493" ht="24" spans="1:6">
      <c r="A493" s="148">
        <v>445</v>
      </c>
      <c r="B493" s="88" t="s">
        <v>506</v>
      </c>
      <c r="C493" s="89" t="s">
        <v>509</v>
      </c>
      <c r="D493" s="90" t="s">
        <v>11</v>
      </c>
      <c r="E493" s="98">
        <v>5</v>
      </c>
      <c r="F493" s="45" t="s">
        <v>508</v>
      </c>
    </row>
    <row r="494" ht="24" spans="1:6">
      <c r="A494" s="148">
        <v>446</v>
      </c>
      <c r="B494" s="88" t="s">
        <v>248</v>
      </c>
      <c r="C494" s="152" t="s">
        <v>251</v>
      </c>
      <c r="D494" s="153" t="s">
        <v>11</v>
      </c>
      <c r="E494" s="98">
        <v>3</v>
      </c>
      <c r="F494" s="45" t="s">
        <v>508</v>
      </c>
    </row>
    <row r="495" ht="24" spans="1:6">
      <c r="A495" s="148">
        <v>447</v>
      </c>
      <c r="B495" s="88" t="s">
        <v>264</v>
      </c>
      <c r="C495" s="152" t="s">
        <v>251</v>
      </c>
      <c r="D495" s="153" t="s">
        <v>17</v>
      </c>
      <c r="E495" s="98">
        <v>1</v>
      </c>
      <c r="F495" s="45" t="s">
        <v>508</v>
      </c>
    </row>
    <row r="496" spans="1:6">
      <c r="A496" s="148">
        <v>448</v>
      </c>
      <c r="B496" s="96" t="s">
        <v>213</v>
      </c>
      <c r="C496" s="96" t="s">
        <v>252</v>
      </c>
      <c r="D496" s="98" t="s">
        <v>215</v>
      </c>
      <c r="E496" s="98">
        <v>1</v>
      </c>
      <c r="F496" s="98" t="s">
        <v>216</v>
      </c>
    </row>
    <row r="497" spans="1:6">
      <c r="A497" s="33"/>
      <c r="B497" s="154" t="s">
        <v>668</v>
      </c>
      <c r="C497" s="33"/>
      <c r="D497" s="155"/>
      <c r="E497" s="155"/>
      <c r="F497" s="155"/>
    </row>
    <row r="498" ht="24" spans="1:6">
      <c r="A498" s="148">
        <v>449</v>
      </c>
      <c r="B498" s="156" t="s">
        <v>669</v>
      </c>
      <c r="C498" s="96" t="s">
        <v>670</v>
      </c>
      <c r="D498" s="157" t="s">
        <v>23</v>
      </c>
      <c r="E498" s="158">
        <v>1</v>
      </c>
      <c r="F498" s="48" t="s">
        <v>649</v>
      </c>
    </row>
    <row r="499" ht="24" spans="1:6">
      <c r="A499" s="148">
        <v>450</v>
      </c>
      <c r="B499" s="150" t="s">
        <v>157</v>
      </c>
      <c r="C499" s="96" t="s">
        <v>671</v>
      </c>
      <c r="D499" s="159" t="s">
        <v>23</v>
      </c>
      <c r="E499" s="98">
        <v>1</v>
      </c>
      <c r="F499" s="45" t="s">
        <v>154</v>
      </c>
    </row>
    <row r="500" ht="24" spans="1:6">
      <c r="A500" s="148">
        <v>451</v>
      </c>
      <c r="B500" s="150" t="s">
        <v>157</v>
      </c>
      <c r="C500" s="96" t="s">
        <v>672</v>
      </c>
      <c r="D500" s="159" t="s">
        <v>23</v>
      </c>
      <c r="E500" s="98">
        <v>1</v>
      </c>
      <c r="F500" s="45" t="s">
        <v>154</v>
      </c>
    </row>
    <row r="501" ht="24" spans="1:6">
      <c r="A501" s="148">
        <v>452</v>
      </c>
      <c r="B501" s="150" t="s">
        <v>157</v>
      </c>
      <c r="C501" s="96" t="s">
        <v>673</v>
      </c>
      <c r="D501" s="159" t="s">
        <v>23</v>
      </c>
      <c r="E501" s="98">
        <v>1</v>
      </c>
      <c r="F501" s="45" t="s">
        <v>154</v>
      </c>
    </row>
    <row r="502" ht="60" spans="1:6">
      <c r="A502" s="148">
        <v>453</v>
      </c>
      <c r="B502" s="160" t="s">
        <v>650</v>
      </c>
      <c r="C502" s="96" t="s">
        <v>651</v>
      </c>
      <c r="D502" s="161" t="s">
        <v>23</v>
      </c>
      <c r="E502" s="162">
        <v>4</v>
      </c>
      <c r="F502" s="149" t="s">
        <v>652</v>
      </c>
    </row>
    <row r="503" ht="60" spans="1:6">
      <c r="A503" s="148">
        <v>454</v>
      </c>
      <c r="B503" s="160" t="s">
        <v>674</v>
      </c>
      <c r="C503" s="96" t="s">
        <v>675</v>
      </c>
      <c r="D503" s="161" t="s">
        <v>23</v>
      </c>
      <c r="E503" s="162">
        <v>1</v>
      </c>
      <c r="F503" s="149" t="s">
        <v>652</v>
      </c>
    </row>
    <row r="504" ht="60" spans="1:6">
      <c r="A504" s="148">
        <v>455</v>
      </c>
      <c r="B504" s="84" t="s">
        <v>653</v>
      </c>
      <c r="C504" s="96" t="s">
        <v>654</v>
      </c>
      <c r="D504" s="51" t="s">
        <v>17</v>
      </c>
      <c r="E504" s="98">
        <v>1</v>
      </c>
      <c r="F504" s="149" t="s">
        <v>652</v>
      </c>
    </row>
    <row r="505" ht="60" spans="1:6">
      <c r="A505" s="148">
        <v>456</v>
      </c>
      <c r="B505" s="84" t="s">
        <v>676</v>
      </c>
      <c r="C505" s="96" t="s">
        <v>651</v>
      </c>
      <c r="D505" s="51" t="s">
        <v>17</v>
      </c>
      <c r="E505" s="98">
        <v>1</v>
      </c>
      <c r="F505" s="149" t="s">
        <v>652</v>
      </c>
    </row>
    <row r="506" ht="60" spans="1:6">
      <c r="A506" s="148">
        <v>457</v>
      </c>
      <c r="B506" s="84" t="s">
        <v>677</v>
      </c>
      <c r="C506" s="96" t="s">
        <v>675</v>
      </c>
      <c r="D506" s="51" t="s">
        <v>17</v>
      </c>
      <c r="E506" s="98">
        <v>2</v>
      </c>
      <c r="F506" s="149" t="s">
        <v>652</v>
      </c>
    </row>
    <row r="507" spans="1:6">
      <c r="A507" s="148">
        <v>458</v>
      </c>
      <c r="B507" s="150" t="s">
        <v>163</v>
      </c>
      <c r="C507" s="150" t="s">
        <v>678</v>
      </c>
      <c r="D507" s="157" t="s">
        <v>165</v>
      </c>
      <c r="E507" s="98">
        <v>80</v>
      </c>
      <c r="F507" s="45" t="s">
        <v>166</v>
      </c>
    </row>
    <row r="508" spans="1:6">
      <c r="A508" s="148">
        <v>459</v>
      </c>
      <c r="B508" s="150" t="s">
        <v>163</v>
      </c>
      <c r="C508" s="150" t="s">
        <v>679</v>
      </c>
      <c r="D508" s="157" t="s">
        <v>165</v>
      </c>
      <c r="E508" s="98">
        <v>46</v>
      </c>
      <c r="F508" s="45" t="s">
        <v>166</v>
      </c>
    </row>
    <row r="509" spans="1:6">
      <c r="A509" s="148">
        <v>460</v>
      </c>
      <c r="B509" s="150" t="s">
        <v>680</v>
      </c>
      <c r="C509" s="96" t="s">
        <v>659</v>
      </c>
      <c r="D509" s="51" t="s">
        <v>17</v>
      </c>
      <c r="E509" s="98">
        <v>2</v>
      </c>
      <c r="F509" s="157" t="s">
        <v>40</v>
      </c>
    </row>
    <row r="510" spans="1:6">
      <c r="A510" s="148">
        <v>461</v>
      </c>
      <c r="B510" s="150" t="s">
        <v>656</v>
      </c>
      <c r="C510" s="96" t="s">
        <v>657</v>
      </c>
      <c r="D510" s="159" t="s">
        <v>17</v>
      </c>
      <c r="E510" s="98">
        <v>2</v>
      </c>
      <c r="F510" s="157" t="s">
        <v>40</v>
      </c>
    </row>
    <row r="511" spans="1:6">
      <c r="A511" s="148">
        <v>462</v>
      </c>
      <c r="B511" s="163" t="s">
        <v>174</v>
      </c>
      <c r="C511" s="40" t="s">
        <v>175</v>
      </c>
      <c r="D511" s="45" t="s">
        <v>17</v>
      </c>
      <c r="E511" s="98">
        <v>4</v>
      </c>
      <c r="F511" s="95" t="s">
        <v>40</v>
      </c>
    </row>
    <row r="512" ht="24" spans="1:6">
      <c r="A512" s="148">
        <v>463</v>
      </c>
      <c r="B512" s="150" t="s">
        <v>187</v>
      </c>
      <c r="C512" s="96" t="s">
        <v>662</v>
      </c>
      <c r="D512" s="159" t="s">
        <v>17</v>
      </c>
      <c r="E512" s="98">
        <v>3</v>
      </c>
      <c r="F512" s="157" t="s">
        <v>189</v>
      </c>
    </row>
    <row r="513" ht="24" spans="1:6">
      <c r="A513" s="148">
        <v>464</v>
      </c>
      <c r="B513" s="150" t="s">
        <v>187</v>
      </c>
      <c r="C513" s="96" t="s">
        <v>188</v>
      </c>
      <c r="D513" s="159" t="s">
        <v>17</v>
      </c>
      <c r="E513" s="98">
        <v>10</v>
      </c>
      <c r="F513" s="157" t="s">
        <v>189</v>
      </c>
    </row>
    <row r="514" ht="24" spans="1:6">
      <c r="A514" s="148">
        <v>465</v>
      </c>
      <c r="B514" s="150" t="s">
        <v>187</v>
      </c>
      <c r="C514" s="96" t="s">
        <v>681</v>
      </c>
      <c r="D514" s="159" t="s">
        <v>17</v>
      </c>
      <c r="E514" s="98">
        <v>3</v>
      </c>
      <c r="F514" s="157" t="s">
        <v>189</v>
      </c>
    </row>
    <row r="515" ht="24" spans="1:6">
      <c r="A515" s="148">
        <v>466</v>
      </c>
      <c r="B515" s="84" t="s">
        <v>663</v>
      </c>
      <c r="C515" s="96" t="s">
        <v>681</v>
      </c>
      <c r="D515" s="159" t="s">
        <v>17</v>
      </c>
      <c r="E515" s="98">
        <v>1</v>
      </c>
      <c r="F515" s="157" t="s">
        <v>189</v>
      </c>
    </row>
    <row r="516" ht="24" spans="1:6">
      <c r="A516" s="148">
        <v>467</v>
      </c>
      <c r="B516" s="84" t="s">
        <v>663</v>
      </c>
      <c r="C516" s="96" t="s">
        <v>188</v>
      </c>
      <c r="D516" s="159" t="s">
        <v>17</v>
      </c>
      <c r="E516" s="98">
        <v>3</v>
      </c>
      <c r="F516" s="157" t="s">
        <v>189</v>
      </c>
    </row>
    <row r="517" ht="24" spans="1:6">
      <c r="A517" s="148">
        <v>468</v>
      </c>
      <c r="B517" s="84" t="s">
        <v>663</v>
      </c>
      <c r="C517" s="96" t="s">
        <v>662</v>
      </c>
      <c r="D517" s="159" t="s">
        <v>17</v>
      </c>
      <c r="E517" s="98">
        <v>1</v>
      </c>
      <c r="F517" s="157" t="s">
        <v>189</v>
      </c>
    </row>
    <row r="518" ht="24" spans="1:6">
      <c r="A518" s="148">
        <v>469</v>
      </c>
      <c r="B518" s="84" t="s">
        <v>192</v>
      </c>
      <c r="C518" s="96" t="s">
        <v>682</v>
      </c>
      <c r="D518" s="159" t="s">
        <v>17</v>
      </c>
      <c r="E518" s="98">
        <v>1</v>
      </c>
      <c r="F518" s="157" t="s">
        <v>189</v>
      </c>
    </row>
    <row r="519" ht="24" spans="1:6">
      <c r="A519" s="148">
        <v>470</v>
      </c>
      <c r="B519" s="84" t="s">
        <v>192</v>
      </c>
      <c r="C519" s="96" t="s">
        <v>683</v>
      </c>
      <c r="D519" s="159" t="s">
        <v>17</v>
      </c>
      <c r="E519" s="98">
        <v>1</v>
      </c>
      <c r="F519" s="157" t="s">
        <v>189</v>
      </c>
    </row>
    <row r="520" ht="24" spans="1:6">
      <c r="A520" s="148">
        <v>471</v>
      </c>
      <c r="B520" s="84" t="s">
        <v>192</v>
      </c>
      <c r="C520" s="96" t="s">
        <v>662</v>
      </c>
      <c r="D520" s="159" t="s">
        <v>17</v>
      </c>
      <c r="E520" s="98">
        <v>1</v>
      </c>
      <c r="F520" s="157" t="s">
        <v>189</v>
      </c>
    </row>
    <row r="521" ht="24" spans="1:6">
      <c r="A521" s="148">
        <v>472</v>
      </c>
      <c r="B521" s="150" t="s">
        <v>195</v>
      </c>
      <c r="C521" s="96" t="s">
        <v>197</v>
      </c>
      <c r="D521" s="159" t="s">
        <v>17</v>
      </c>
      <c r="E521" s="98">
        <v>1</v>
      </c>
      <c r="F521" s="157" t="s">
        <v>189</v>
      </c>
    </row>
    <row r="522" ht="24" spans="1:6">
      <c r="A522" s="148">
        <v>473</v>
      </c>
      <c r="B522" s="150" t="s">
        <v>198</v>
      </c>
      <c r="C522" s="96" t="s">
        <v>660</v>
      </c>
      <c r="D522" s="159" t="s">
        <v>212</v>
      </c>
      <c r="E522" s="98">
        <v>0.5</v>
      </c>
      <c r="F522" s="157" t="s">
        <v>189</v>
      </c>
    </row>
    <row r="523" ht="24" spans="1:6">
      <c r="A523" s="148">
        <v>474</v>
      </c>
      <c r="B523" s="150" t="s">
        <v>516</v>
      </c>
      <c r="C523" s="96" t="s">
        <v>188</v>
      </c>
      <c r="D523" s="159" t="s">
        <v>17</v>
      </c>
      <c r="E523" s="98">
        <v>1</v>
      </c>
      <c r="F523" s="157" t="s">
        <v>189</v>
      </c>
    </row>
    <row r="524" ht="24" spans="1:6">
      <c r="A524" s="148">
        <v>475</v>
      </c>
      <c r="B524" s="150" t="s">
        <v>661</v>
      </c>
      <c r="C524" s="96" t="s">
        <v>201</v>
      </c>
      <c r="D524" s="159" t="s">
        <v>17</v>
      </c>
      <c r="E524" s="98">
        <v>5</v>
      </c>
      <c r="F524" s="157" t="s">
        <v>189</v>
      </c>
    </row>
    <row r="525" ht="24" spans="1:6">
      <c r="A525" s="148">
        <v>476</v>
      </c>
      <c r="B525" s="88" t="s">
        <v>506</v>
      </c>
      <c r="C525" s="89" t="s">
        <v>509</v>
      </c>
      <c r="D525" s="90" t="s">
        <v>11</v>
      </c>
      <c r="E525" s="98">
        <v>5</v>
      </c>
      <c r="F525" s="45" t="s">
        <v>508</v>
      </c>
    </row>
    <row r="526" spans="1:6">
      <c r="A526" s="148">
        <v>477</v>
      </c>
      <c r="B526" s="164" t="s">
        <v>203</v>
      </c>
      <c r="C526" s="152" t="s">
        <v>204</v>
      </c>
      <c r="D526" s="153" t="s">
        <v>17</v>
      </c>
      <c r="E526" s="98">
        <v>12</v>
      </c>
      <c r="F526" s="157" t="s">
        <v>40</v>
      </c>
    </row>
    <row r="527" spans="1:6">
      <c r="A527" s="148">
        <v>478</v>
      </c>
      <c r="B527" s="164" t="s">
        <v>248</v>
      </c>
      <c r="C527" s="152" t="s">
        <v>251</v>
      </c>
      <c r="D527" s="153" t="s">
        <v>11</v>
      </c>
      <c r="E527" s="98">
        <v>3</v>
      </c>
      <c r="F527" s="157" t="s">
        <v>40</v>
      </c>
    </row>
    <row r="528" spans="1:6">
      <c r="A528" s="148">
        <v>479</v>
      </c>
      <c r="B528" s="164" t="s">
        <v>264</v>
      </c>
      <c r="C528" s="152" t="s">
        <v>251</v>
      </c>
      <c r="D528" s="153" t="s">
        <v>17</v>
      </c>
      <c r="E528" s="98">
        <v>1</v>
      </c>
      <c r="F528" s="157" t="s">
        <v>40</v>
      </c>
    </row>
    <row r="529" spans="1:6">
      <c r="A529" s="148">
        <v>480</v>
      </c>
      <c r="B529" s="150" t="s">
        <v>222</v>
      </c>
      <c r="C529" s="96" t="s">
        <v>226</v>
      </c>
      <c r="D529" s="159" t="s">
        <v>11</v>
      </c>
      <c r="E529" s="98">
        <v>50</v>
      </c>
      <c r="F529" s="45" t="s">
        <v>224</v>
      </c>
    </row>
    <row r="530" spans="1:6">
      <c r="A530" s="148">
        <v>481</v>
      </c>
      <c r="B530" s="150" t="s">
        <v>222</v>
      </c>
      <c r="C530" s="165" t="s">
        <v>230</v>
      </c>
      <c r="D530" s="166" t="s">
        <v>11</v>
      </c>
      <c r="E530" s="98">
        <v>50</v>
      </c>
      <c r="F530" s="45" t="s">
        <v>224</v>
      </c>
    </row>
    <row r="531" ht="24" spans="1:6">
      <c r="A531" s="148">
        <v>482</v>
      </c>
      <c r="B531" s="150" t="s">
        <v>665</v>
      </c>
      <c r="C531" s="96" t="s">
        <v>235</v>
      </c>
      <c r="D531" s="159" t="s">
        <v>11</v>
      </c>
      <c r="E531" s="98">
        <v>50</v>
      </c>
      <c r="F531" s="157" t="s">
        <v>40</v>
      </c>
    </row>
    <row r="532" ht="24" spans="1:6">
      <c r="A532" s="148">
        <v>483</v>
      </c>
      <c r="B532" s="150" t="s">
        <v>665</v>
      </c>
      <c r="C532" s="165" t="s">
        <v>239</v>
      </c>
      <c r="D532" s="166" t="s">
        <v>11</v>
      </c>
      <c r="E532" s="98">
        <v>50</v>
      </c>
      <c r="F532" s="157" t="s">
        <v>40</v>
      </c>
    </row>
    <row r="533" ht="24" spans="1:6">
      <c r="A533" s="148">
        <v>484</v>
      </c>
      <c r="B533" s="40" t="s">
        <v>240</v>
      </c>
      <c r="C533" s="96" t="s">
        <v>241</v>
      </c>
      <c r="D533" s="95" t="s">
        <v>11</v>
      </c>
      <c r="E533" s="98">
        <v>50</v>
      </c>
      <c r="F533" s="45" t="s">
        <v>40</v>
      </c>
    </row>
    <row r="534" ht="24" spans="1:6">
      <c r="A534" s="148">
        <v>485</v>
      </c>
      <c r="B534" s="163" t="s">
        <v>666</v>
      </c>
      <c r="C534" s="113" t="s">
        <v>39</v>
      </c>
      <c r="D534" s="157" t="s">
        <v>17</v>
      </c>
      <c r="E534" s="98">
        <v>3</v>
      </c>
      <c r="F534" s="95" t="s">
        <v>216</v>
      </c>
    </row>
    <row r="535" spans="1:6">
      <c r="A535" s="148">
        <v>486</v>
      </c>
      <c r="B535" s="150" t="s">
        <v>244</v>
      </c>
      <c r="C535" s="113" t="s">
        <v>39</v>
      </c>
      <c r="D535" s="159" t="s">
        <v>215</v>
      </c>
      <c r="E535" s="98">
        <v>1</v>
      </c>
      <c r="F535" s="157" t="s">
        <v>40</v>
      </c>
    </row>
    <row r="536" spans="1:6">
      <c r="A536" s="148">
        <v>487</v>
      </c>
      <c r="B536" s="150" t="s">
        <v>245</v>
      </c>
      <c r="C536" s="96" t="s">
        <v>246</v>
      </c>
      <c r="D536" s="159" t="s">
        <v>532</v>
      </c>
      <c r="E536" s="98">
        <v>5</v>
      </c>
      <c r="F536" s="157" t="s">
        <v>667</v>
      </c>
    </row>
    <row r="537" spans="1:6">
      <c r="A537" s="148">
        <v>488</v>
      </c>
      <c r="B537" s="96" t="s">
        <v>213</v>
      </c>
      <c r="C537" s="96" t="s">
        <v>252</v>
      </c>
      <c r="D537" s="98" t="s">
        <v>215</v>
      </c>
      <c r="E537" s="98">
        <v>1</v>
      </c>
      <c r="F537" s="98" t="s">
        <v>216</v>
      </c>
    </row>
    <row r="538" spans="1:6">
      <c r="A538" s="33"/>
      <c r="B538" s="147" t="s">
        <v>684</v>
      </c>
      <c r="C538" s="33"/>
      <c r="D538" s="93"/>
      <c r="E538" s="93"/>
      <c r="F538" s="93"/>
    </row>
    <row r="539" ht="24" spans="1:6">
      <c r="A539" s="95">
        <v>489</v>
      </c>
      <c r="B539" s="40" t="s">
        <v>218</v>
      </c>
      <c r="C539" s="96" t="s">
        <v>219</v>
      </c>
      <c r="D539" s="51" t="s">
        <v>215</v>
      </c>
      <c r="E539" s="98">
        <v>1</v>
      </c>
      <c r="F539" s="45" t="s">
        <v>40</v>
      </c>
    </row>
    <row r="540" spans="1:6">
      <c r="A540" s="95">
        <v>490</v>
      </c>
      <c r="B540" s="40" t="s">
        <v>220</v>
      </c>
      <c r="C540" s="96" t="s">
        <v>220</v>
      </c>
      <c r="D540" s="51" t="s">
        <v>23</v>
      </c>
      <c r="E540" s="98">
        <v>52</v>
      </c>
      <c r="F540" s="45" t="s">
        <v>40</v>
      </c>
    </row>
    <row r="541" spans="1:6">
      <c r="A541" s="95">
        <v>491</v>
      </c>
      <c r="B541" s="40" t="s">
        <v>222</v>
      </c>
      <c r="C541" s="96" t="s">
        <v>223</v>
      </c>
      <c r="D541" s="51" t="s">
        <v>11</v>
      </c>
      <c r="E541" s="98">
        <v>125</v>
      </c>
      <c r="F541" s="45" t="s">
        <v>224</v>
      </c>
    </row>
    <row r="542" spans="1:6">
      <c r="A542" s="95">
        <v>492</v>
      </c>
      <c r="B542" s="40" t="s">
        <v>222</v>
      </c>
      <c r="C542" s="96" t="s">
        <v>225</v>
      </c>
      <c r="D542" s="51" t="s">
        <v>11</v>
      </c>
      <c r="E542" s="98">
        <v>140</v>
      </c>
      <c r="F542" s="45" t="s">
        <v>224</v>
      </c>
    </row>
    <row r="543" spans="1:6">
      <c r="A543" s="95">
        <v>493</v>
      </c>
      <c r="B543" s="40" t="s">
        <v>222</v>
      </c>
      <c r="C543" s="96" t="s">
        <v>226</v>
      </c>
      <c r="D543" s="51" t="s">
        <v>11</v>
      </c>
      <c r="E543" s="98">
        <v>212</v>
      </c>
      <c r="F543" s="45" t="s">
        <v>224</v>
      </c>
    </row>
    <row r="544" spans="1:6">
      <c r="A544" s="95">
        <v>494</v>
      </c>
      <c r="B544" s="40" t="s">
        <v>222</v>
      </c>
      <c r="C544" s="96" t="s">
        <v>227</v>
      </c>
      <c r="D544" s="51" t="s">
        <v>11</v>
      </c>
      <c r="E544" s="98">
        <v>62</v>
      </c>
      <c r="F544" s="45" t="s">
        <v>224</v>
      </c>
    </row>
    <row r="545" spans="1:6">
      <c r="A545" s="95">
        <v>495</v>
      </c>
      <c r="B545" s="40" t="s">
        <v>222</v>
      </c>
      <c r="C545" s="96" t="s">
        <v>228</v>
      </c>
      <c r="D545" s="51" t="s">
        <v>11</v>
      </c>
      <c r="E545" s="98">
        <v>62</v>
      </c>
      <c r="F545" s="45" t="s">
        <v>224</v>
      </c>
    </row>
    <row r="546" spans="1:6">
      <c r="A546" s="95">
        <v>496</v>
      </c>
      <c r="B546" s="40" t="s">
        <v>222</v>
      </c>
      <c r="C546" s="96" t="s">
        <v>229</v>
      </c>
      <c r="D546" s="51" t="s">
        <v>11</v>
      </c>
      <c r="E546" s="98">
        <v>49</v>
      </c>
      <c r="F546" s="45" t="s">
        <v>224</v>
      </c>
    </row>
    <row r="547" spans="1:6">
      <c r="A547" s="95">
        <v>497</v>
      </c>
      <c r="B547" s="40" t="s">
        <v>222</v>
      </c>
      <c r="C547" s="96" t="s">
        <v>230</v>
      </c>
      <c r="D547" s="51" t="s">
        <v>11</v>
      </c>
      <c r="E547" s="98">
        <v>73</v>
      </c>
      <c r="F547" s="45" t="s">
        <v>224</v>
      </c>
    </row>
    <row r="548" spans="1:6">
      <c r="A548" s="95">
        <v>498</v>
      </c>
      <c r="B548" s="40" t="s">
        <v>222</v>
      </c>
      <c r="C548" s="96" t="s">
        <v>685</v>
      </c>
      <c r="D548" s="51" t="s">
        <v>11</v>
      </c>
      <c r="E548" s="98">
        <v>5</v>
      </c>
      <c r="F548" s="45" t="s">
        <v>224</v>
      </c>
    </row>
    <row r="549" spans="1:6">
      <c r="A549" s="95">
        <v>499</v>
      </c>
      <c r="B549" s="40" t="s">
        <v>231</v>
      </c>
      <c r="C549" s="96" t="s">
        <v>232</v>
      </c>
      <c r="D549" s="51" t="s">
        <v>11</v>
      </c>
      <c r="E549" s="98">
        <v>125</v>
      </c>
      <c r="F549" s="45" t="s">
        <v>233</v>
      </c>
    </row>
    <row r="550" spans="1:6">
      <c r="A550" s="95">
        <v>500</v>
      </c>
      <c r="B550" s="40" t="s">
        <v>231</v>
      </c>
      <c r="C550" s="96" t="s">
        <v>234</v>
      </c>
      <c r="D550" s="51" t="s">
        <v>11</v>
      </c>
      <c r="E550" s="98">
        <v>140</v>
      </c>
      <c r="F550" s="45" t="s">
        <v>233</v>
      </c>
    </row>
    <row r="551" spans="1:6">
      <c r="A551" s="95">
        <v>501</v>
      </c>
      <c r="B551" s="40" t="s">
        <v>231</v>
      </c>
      <c r="C551" s="96" t="s">
        <v>235</v>
      </c>
      <c r="D551" s="51" t="s">
        <v>11</v>
      </c>
      <c r="E551" s="98">
        <v>212</v>
      </c>
      <c r="F551" s="45" t="s">
        <v>233</v>
      </c>
    </row>
    <row r="552" spans="1:6">
      <c r="A552" s="95">
        <v>502</v>
      </c>
      <c r="B552" s="40" t="s">
        <v>231</v>
      </c>
      <c r="C552" s="96" t="s">
        <v>236</v>
      </c>
      <c r="D552" s="51" t="s">
        <v>11</v>
      </c>
      <c r="E552" s="98">
        <v>62</v>
      </c>
      <c r="F552" s="45" t="s">
        <v>233</v>
      </c>
    </row>
    <row r="553" spans="1:6">
      <c r="A553" s="95">
        <v>503</v>
      </c>
      <c r="B553" s="40" t="s">
        <v>231</v>
      </c>
      <c r="C553" s="96" t="s">
        <v>237</v>
      </c>
      <c r="D553" s="51" t="s">
        <v>11</v>
      </c>
      <c r="E553" s="98">
        <v>62</v>
      </c>
      <c r="F553" s="45" t="s">
        <v>233</v>
      </c>
    </row>
    <row r="554" spans="1:6">
      <c r="A554" s="95">
        <v>504</v>
      </c>
      <c r="B554" s="40" t="s">
        <v>231</v>
      </c>
      <c r="C554" s="96" t="s">
        <v>238</v>
      </c>
      <c r="D554" s="51" t="s">
        <v>11</v>
      </c>
      <c r="E554" s="98">
        <v>49</v>
      </c>
      <c r="F554" s="45" t="s">
        <v>233</v>
      </c>
    </row>
    <row r="555" spans="1:6">
      <c r="A555" s="95">
        <v>505</v>
      </c>
      <c r="B555" s="40" t="s">
        <v>231</v>
      </c>
      <c r="C555" s="96" t="s">
        <v>239</v>
      </c>
      <c r="D555" s="51" t="s">
        <v>11</v>
      </c>
      <c r="E555" s="98">
        <v>73</v>
      </c>
      <c r="F555" s="45" t="s">
        <v>233</v>
      </c>
    </row>
    <row r="556" spans="1:6">
      <c r="A556" s="95">
        <v>506</v>
      </c>
      <c r="B556" s="40" t="s">
        <v>231</v>
      </c>
      <c r="C556" s="96" t="s">
        <v>686</v>
      </c>
      <c r="D556" s="51" t="s">
        <v>11</v>
      </c>
      <c r="E556" s="98">
        <v>5</v>
      </c>
      <c r="F556" s="45" t="s">
        <v>233</v>
      </c>
    </row>
    <row r="557" ht="24" spans="1:6">
      <c r="A557" s="95">
        <v>507</v>
      </c>
      <c r="B557" s="40" t="s">
        <v>240</v>
      </c>
      <c r="C557" s="96" t="s">
        <v>241</v>
      </c>
      <c r="D557" s="95" t="s">
        <v>11</v>
      </c>
      <c r="E557" s="98">
        <v>360</v>
      </c>
      <c r="F557" s="45" t="s">
        <v>40</v>
      </c>
    </row>
    <row r="558" spans="1:6">
      <c r="A558" s="95">
        <v>508</v>
      </c>
      <c r="B558" s="40" t="s">
        <v>242</v>
      </c>
      <c r="C558" s="96" t="s">
        <v>243</v>
      </c>
      <c r="D558" s="51" t="s">
        <v>17</v>
      </c>
      <c r="E558" s="98">
        <v>30</v>
      </c>
      <c r="F558" s="45" t="s">
        <v>216</v>
      </c>
    </row>
    <row r="559" spans="1:6">
      <c r="A559" s="95">
        <v>509</v>
      </c>
      <c r="B559" s="40" t="s">
        <v>244</v>
      </c>
      <c r="C559" s="113" t="s">
        <v>39</v>
      </c>
      <c r="D559" s="51" t="s">
        <v>215</v>
      </c>
      <c r="E559" s="98">
        <v>1</v>
      </c>
      <c r="F559" s="45" t="s">
        <v>40</v>
      </c>
    </row>
    <row r="560" spans="1:6">
      <c r="A560" s="95">
        <v>510</v>
      </c>
      <c r="B560" s="40" t="s">
        <v>245</v>
      </c>
      <c r="C560" s="96" t="s">
        <v>246</v>
      </c>
      <c r="D560" s="51" t="s">
        <v>247</v>
      </c>
      <c r="E560" s="98">
        <v>40</v>
      </c>
      <c r="F560" s="45" t="s">
        <v>667</v>
      </c>
    </row>
    <row r="561" spans="1:6">
      <c r="A561" s="95">
        <v>511</v>
      </c>
      <c r="B561" s="88" t="s">
        <v>248</v>
      </c>
      <c r="C561" s="89" t="s">
        <v>249</v>
      </c>
      <c r="D561" s="90" t="s">
        <v>11</v>
      </c>
      <c r="E561" s="98">
        <v>15</v>
      </c>
      <c r="F561" s="45" t="s">
        <v>40</v>
      </c>
    </row>
    <row r="562" spans="1:6">
      <c r="A562" s="95">
        <v>512</v>
      </c>
      <c r="B562" s="88" t="s">
        <v>248</v>
      </c>
      <c r="C562" s="89" t="s">
        <v>250</v>
      </c>
      <c r="D562" s="90" t="s">
        <v>11</v>
      </c>
      <c r="E562" s="98">
        <v>70</v>
      </c>
      <c r="F562" s="45" t="s">
        <v>40</v>
      </c>
    </row>
    <row r="563" spans="1:6">
      <c r="A563" s="95">
        <v>513</v>
      </c>
      <c r="B563" s="88" t="s">
        <v>248</v>
      </c>
      <c r="C563" s="89" t="s">
        <v>251</v>
      </c>
      <c r="D563" s="90" t="s">
        <v>11</v>
      </c>
      <c r="E563" s="98">
        <v>180</v>
      </c>
      <c r="F563" s="45" t="s">
        <v>40</v>
      </c>
    </row>
    <row r="564" spans="1:6">
      <c r="A564" s="95">
        <v>514</v>
      </c>
      <c r="B564" s="40" t="s">
        <v>213</v>
      </c>
      <c r="C564" s="96" t="s">
        <v>252</v>
      </c>
      <c r="D564" s="51" t="s">
        <v>215</v>
      </c>
      <c r="E564" s="98">
        <v>1</v>
      </c>
      <c r="F564" s="45" t="s">
        <v>216</v>
      </c>
    </row>
    <row r="565" spans="1:6">
      <c r="A565" s="33"/>
      <c r="B565" s="147" t="s">
        <v>687</v>
      </c>
      <c r="C565" s="33"/>
      <c r="D565" s="93"/>
      <c r="E565" s="93"/>
      <c r="F565" s="93"/>
    </row>
    <row r="566" ht="36" spans="1:6">
      <c r="A566" s="167">
        <v>515</v>
      </c>
      <c r="B566" s="168" t="s">
        <v>157</v>
      </c>
      <c r="C566" s="168" t="s">
        <v>688</v>
      </c>
      <c r="D566" s="51" t="s">
        <v>23</v>
      </c>
      <c r="E566" s="98">
        <v>1</v>
      </c>
      <c r="F566" s="45" t="s">
        <v>154</v>
      </c>
    </row>
    <row r="567" ht="24" spans="1:6">
      <c r="A567" s="167">
        <v>516</v>
      </c>
      <c r="B567" s="150" t="s">
        <v>157</v>
      </c>
      <c r="C567" s="96" t="s">
        <v>672</v>
      </c>
      <c r="D567" s="159" t="s">
        <v>23</v>
      </c>
      <c r="E567" s="98">
        <v>1</v>
      </c>
      <c r="F567" s="45" t="s">
        <v>154</v>
      </c>
    </row>
    <row r="568" ht="24" spans="1:6">
      <c r="A568" s="167">
        <v>517</v>
      </c>
      <c r="B568" s="40" t="s">
        <v>689</v>
      </c>
      <c r="C568" s="40" t="s">
        <v>690</v>
      </c>
      <c r="D568" s="51" t="s">
        <v>23</v>
      </c>
      <c r="E568" s="98">
        <v>1</v>
      </c>
      <c r="F568" s="45" t="s">
        <v>40</v>
      </c>
    </row>
    <row r="569" spans="1:6">
      <c r="A569" s="167">
        <v>518</v>
      </c>
      <c r="B569" s="40" t="s">
        <v>163</v>
      </c>
      <c r="C569" s="40" t="s">
        <v>678</v>
      </c>
      <c r="D569" s="45" t="s">
        <v>165</v>
      </c>
      <c r="E569" s="98">
        <v>10</v>
      </c>
      <c r="F569" s="45" t="s">
        <v>166</v>
      </c>
    </row>
    <row r="570" spans="1:6">
      <c r="A570" s="167">
        <v>519</v>
      </c>
      <c r="B570" s="163" t="s">
        <v>516</v>
      </c>
      <c r="C570" s="40" t="s">
        <v>691</v>
      </c>
      <c r="D570" s="45" t="s">
        <v>17</v>
      </c>
      <c r="E570" s="98">
        <v>1</v>
      </c>
      <c r="F570" s="95" t="s">
        <v>40</v>
      </c>
    </row>
    <row r="571" ht="24" spans="1:6">
      <c r="A571" s="167">
        <v>520</v>
      </c>
      <c r="B571" s="163" t="s">
        <v>169</v>
      </c>
      <c r="C571" s="40" t="s">
        <v>170</v>
      </c>
      <c r="D571" s="45" t="s">
        <v>165</v>
      </c>
      <c r="E571" s="98">
        <v>90</v>
      </c>
      <c r="F571" s="95" t="s">
        <v>171</v>
      </c>
    </row>
    <row r="572" ht="24" spans="1:6">
      <c r="A572" s="167">
        <v>521</v>
      </c>
      <c r="B572" s="163" t="s">
        <v>169</v>
      </c>
      <c r="C572" s="40" t="s">
        <v>172</v>
      </c>
      <c r="D572" s="45" t="s">
        <v>165</v>
      </c>
      <c r="E572" s="98">
        <v>36</v>
      </c>
      <c r="F572" s="95" t="s">
        <v>171</v>
      </c>
    </row>
    <row r="573" ht="24" spans="1:6">
      <c r="A573" s="167">
        <v>522</v>
      </c>
      <c r="B573" s="163" t="s">
        <v>169</v>
      </c>
      <c r="C573" s="40" t="s">
        <v>173</v>
      </c>
      <c r="D573" s="45" t="s">
        <v>165</v>
      </c>
      <c r="E573" s="98">
        <v>28</v>
      </c>
      <c r="F573" s="95" t="s">
        <v>171</v>
      </c>
    </row>
    <row r="574" ht="24" spans="1:6">
      <c r="A574" s="167">
        <v>523</v>
      </c>
      <c r="B574" s="163" t="s">
        <v>174</v>
      </c>
      <c r="C574" s="40" t="s">
        <v>175</v>
      </c>
      <c r="D574" s="45" t="s">
        <v>17</v>
      </c>
      <c r="E574" s="98">
        <v>4</v>
      </c>
      <c r="F574" s="95" t="s">
        <v>171</v>
      </c>
    </row>
    <row r="575" ht="24" spans="1:6">
      <c r="A575" s="167">
        <v>524</v>
      </c>
      <c r="B575" s="163" t="s">
        <v>176</v>
      </c>
      <c r="C575" s="40" t="s">
        <v>692</v>
      </c>
      <c r="D575" s="45" t="s">
        <v>17</v>
      </c>
      <c r="E575" s="98">
        <v>4</v>
      </c>
      <c r="F575" s="95" t="s">
        <v>171</v>
      </c>
    </row>
    <row r="576" ht="24" spans="1:6">
      <c r="A576" s="167">
        <v>525</v>
      </c>
      <c r="B576" s="163" t="s">
        <v>176</v>
      </c>
      <c r="C576" s="40" t="s">
        <v>182</v>
      </c>
      <c r="D576" s="45" t="s">
        <v>17</v>
      </c>
      <c r="E576" s="98">
        <v>3</v>
      </c>
      <c r="F576" s="95" t="s">
        <v>171</v>
      </c>
    </row>
    <row r="577" ht="24" spans="1:6">
      <c r="A577" s="167">
        <v>526</v>
      </c>
      <c r="B577" s="163" t="s">
        <v>176</v>
      </c>
      <c r="C577" s="40" t="s">
        <v>184</v>
      </c>
      <c r="D577" s="45" t="s">
        <v>17</v>
      </c>
      <c r="E577" s="98">
        <v>2</v>
      </c>
      <c r="F577" s="95" t="s">
        <v>171</v>
      </c>
    </row>
    <row r="578" ht="24" spans="1:6">
      <c r="A578" s="167">
        <v>527</v>
      </c>
      <c r="B578" s="163" t="s">
        <v>693</v>
      </c>
      <c r="C578" s="40" t="s">
        <v>184</v>
      </c>
      <c r="D578" s="45" t="s">
        <v>17</v>
      </c>
      <c r="E578" s="98">
        <v>2</v>
      </c>
      <c r="F578" s="95" t="s">
        <v>694</v>
      </c>
    </row>
    <row r="579" ht="24" spans="1:6">
      <c r="A579" s="167">
        <v>528</v>
      </c>
      <c r="B579" s="163" t="s">
        <v>693</v>
      </c>
      <c r="C579" s="40" t="s">
        <v>695</v>
      </c>
      <c r="D579" s="45" t="s">
        <v>17</v>
      </c>
      <c r="E579" s="98">
        <v>1</v>
      </c>
      <c r="F579" s="95" t="s">
        <v>694</v>
      </c>
    </row>
    <row r="580" ht="24" spans="1:6">
      <c r="A580" s="167">
        <v>529</v>
      </c>
      <c r="B580" s="40" t="s">
        <v>195</v>
      </c>
      <c r="C580" s="96" t="s">
        <v>696</v>
      </c>
      <c r="D580" s="51" t="s">
        <v>17</v>
      </c>
      <c r="E580" s="98">
        <v>1</v>
      </c>
      <c r="F580" s="45" t="s">
        <v>189</v>
      </c>
    </row>
    <row r="581" ht="24" spans="1:6">
      <c r="A581" s="167">
        <v>530</v>
      </c>
      <c r="B581" s="40" t="s">
        <v>198</v>
      </c>
      <c r="C581" s="96" t="s">
        <v>199</v>
      </c>
      <c r="D581" s="51" t="s">
        <v>212</v>
      </c>
      <c r="E581" s="98">
        <v>0.3</v>
      </c>
      <c r="F581" s="45" t="s">
        <v>189</v>
      </c>
    </row>
    <row r="582" ht="24" spans="1:6">
      <c r="A582" s="167">
        <v>531</v>
      </c>
      <c r="B582" s="40" t="s">
        <v>202</v>
      </c>
      <c r="C582" s="96" t="s">
        <v>201</v>
      </c>
      <c r="D582" s="51" t="s">
        <v>17</v>
      </c>
      <c r="E582" s="98">
        <v>3</v>
      </c>
      <c r="F582" s="45" t="s">
        <v>189</v>
      </c>
    </row>
    <row r="583" ht="24" spans="1:6">
      <c r="A583" s="167">
        <v>532</v>
      </c>
      <c r="B583" s="88" t="s">
        <v>210</v>
      </c>
      <c r="C583" s="89" t="s">
        <v>211</v>
      </c>
      <c r="D583" s="90" t="s">
        <v>212</v>
      </c>
      <c r="E583" s="98">
        <v>10</v>
      </c>
      <c r="F583" s="45" t="s">
        <v>40</v>
      </c>
    </row>
    <row r="584" spans="1:6">
      <c r="A584" s="167">
        <v>533</v>
      </c>
      <c r="B584" s="40" t="s">
        <v>213</v>
      </c>
      <c r="C584" s="96" t="s">
        <v>252</v>
      </c>
      <c r="D584" s="51" t="s">
        <v>215</v>
      </c>
      <c r="E584" s="98">
        <v>1</v>
      </c>
      <c r="F584" s="45" t="s">
        <v>216</v>
      </c>
    </row>
    <row r="585" ht="38.25" spans="1:6">
      <c r="A585" s="167">
        <v>534</v>
      </c>
      <c r="B585" s="40" t="s">
        <v>205</v>
      </c>
      <c r="C585" s="169" t="s">
        <v>697</v>
      </c>
      <c r="D585" s="45" t="s">
        <v>83</v>
      </c>
      <c r="E585" s="98">
        <v>2</v>
      </c>
      <c r="F585" s="45" t="s">
        <v>207</v>
      </c>
    </row>
    <row r="586" spans="1:6">
      <c r="A586" s="33"/>
      <c r="B586" s="147" t="s">
        <v>698</v>
      </c>
      <c r="C586" s="33"/>
      <c r="D586" s="93"/>
      <c r="E586" s="93"/>
      <c r="F586" s="93"/>
    </row>
    <row r="587" ht="72" spans="1:6">
      <c r="A587" s="167">
        <v>535</v>
      </c>
      <c r="B587" s="168" t="s">
        <v>699</v>
      </c>
      <c r="C587" s="168" t="s">
        <v>700</v>
      </c>
      <c r="D587" s="51" t="s">
        <v>23</v>
      </c>
      <c r="E587" s="98">
        <v>1</v>
      </c>
      <c r="F587" s="170" t="s">
        <v>40</v>
      </c>
    </row>
    <row r="588" spans="1:6">
      <c r="A588" s="167">
        <v>536</v>
      </c>
      <c r="B588" s="168" t="s">
        <v>701</v>
      </c>
      <c r="C588" s="168" t="s">
        <v>702</v>
      </c>
      <c r="D588" s="51" t="s">
        <v>23</v>
      </c>
      <c r="E588" s="98">
        <v>2</v>
      </c>
      <c r="F588" s="170" t="s">
        <v>40</v>
      </c>
    </row>
    <row r="589" spans="1:6">
      <c r="A589" s="167">
        <v>537</v>
      </c>
      <c r="B589" s="40" t="s">
        <v>163</v>
      </c>
      <c r="C589" s="40" t="s">
        <v>678</v>
      </c>
      <c r="D589" s="45" t="s">
        <v>165</v>
      </c>
      <c r="E589" s="98">
        <v>60</v>
      </c>
      <c r="F589" s="45" t="s">
        <v>166</v>
      </c>
    </row>
    <row r="590" ht="24" spans="1:6">
      <c r="A590" s="167">
        <v>538</v>
      </c>
      <c r="B590" s="163" t="s">
        <v>169</v>
      </c>
      <c r="C590" s="40" t="s">
        <v>703</v>
      </c>
      <c r="D590" s="45" t="s">
        <v>11</v>
      </c>
      <c r="E590" s="98">
        <v>30</v>
      </c>
      <c r="F590" s="95" t="s">
        <v>171</v>
      </c>
    </row>
    <row r="591" ht="24" spans="1:6">
      <c r="A591" s="167">
        <v>539</v>
      </c>
      <c r="B591" s="40" t="s">
        <v>704</v>
      </c>
      <c r="C591" s="96" t="s">
        <v>201</v>
      </c>
      <c r="D591" s="51" t="s">
        <v>17</v>
      </c>
      <c r="E591" s="98">
        <v>2</v>
      </c>
      <c r="F591" s="45" t="s">
        <v>189</v>
      </c>
    </row>
    <row r="592" ht="24" spans="1:6">
      <c r="A592" s="167">
        <v>540</v>
      </c>
      <c r="B592" s="40" t="s">
        <v>202</v>
      </c>
      <c r="C592" s="96" t="s">
        <v>201</v>
      </c>
      <c r="D592" s="51" t="s">
        <v>17</v>
      </c>
      <c r="E592" s="98">
        <v>4</v>
      </c>
      <c r="F592" s="45" t="s">
        <v>189</v>
      </c>
    </row>
    <row r="593" ht="24" spans="1:6">
      <c r="A593" s="167">
        <v>541</v>
      </c>
      <c r="B593" s="40" t="s">
        <v>198</v>
      </c>
      <c r="C593" s="96" t="s">
        <v>660</v>
      </c>
      <c r="D593" s="51" t="s">
        <v>165</v>
      </c>
      <c r="E593" s="98">
        <v>0.54</v>
      </c>
      <c r="F593" s="45" t="s">
        <v>189</v>
      </c>
    </row>
    <row r="594" ht="24" spans="1:6">
      <c r="A594" s="167">
        <v>542</v>
      </c>
      <c r="B594" s="40" t="s">
        <v>187</v>
      </c>
      <c r="C594" s="96" t="s">
        <v>188</v>
      </c>
      <c r="D594" s="51" t="s">
        <v>17</v>
      </c>
      <c r="E594" s="98">
        <v>2</v>
      </c>
      <c r="F594" s="45" t="s">
        <v>189</v>
      </c>
    </row>
    <row r="595" ht="24" spans="1:6">
      <c r="A595" s="167">
        <v>543</v>
      </c>
      <c r="B595" s="40" t="s">
        <v>187</v>
      </c>
      <c r="C595" s="96" t="s">
        <v>191</v>
      </c>
      <c r="D595" s="51" t="s">
        <v>17</v>
      </c>
      <c r="E595" s="98">
        <v>2</v>
      </c>
      <c r="F595" s="45" t="s">
        <v>189</v>
      </c>
    </row>
    <row r="596" ht="24" spans="1:6">
      <c r="A596" s="167">
        <v>544</v>
      </c>
      <c r="B596" s="40" t="s">
        <v>516</v>
      </c>
      <c r="C596" s="96" t="s">
        <v>191</v>
      </c>
      <c r="D596" s="51" t="s">
        <v>17</v>
      </c>
      <c r="E596" s="98">
        <v>2</v>
      </c>
      <c r="F596" s="45" t="s">
        <v>189</v>
      </c>
    </row>
    <row r="597" ht="18.75" spans="1:6">
      <c r="A597" s="33"/>
      <c r="B597" s="34"/>
      <c r="C597" s="35" t="s">
        <v>705</v>
      </c>
      <c r="D597" s="35"/>
      <c r="E597" s="35"/>
      <c r="F597" s="35"/>
    </row>
    <row r="598" ht="84.75" spans="1:6">
      <c r="A598" s="48">
        <v>545</v>
      </c>
      <c r="B598" s="61" t="s">
        <v>706</v>
      </c>
      <c r="C598" s="61" t="s">
        <v>707</v>
      </c>
      <c r="D598" s="48" t="s">
        <v>83</v>
      </c>
      <c r="E598" s="67">
        <v>1</v>
      </c>
      <c r="F598" s="48" t="s">
        <v>708</v>
      </c>
    </row>
    <row r="599" spans="1:7">
      <c r="A599" s="48">
        <v>546</v>
      </c>
      <c r="B599" s="40" t="s">
        <v>709</v>
      </c>
      <c r="C599" s="40" t="s">
        <v>710</v>
      </c>
      <c r="D599" s="45" t="s">
        <v>370</v>
      </c>
      <c r="E599" s="43">
        <v>150</v>
      </c>
      <c r="F599" s="43" t="s">
        <v>711</v>
      </c>
      <c r="G599" s="120"/>
    </row>
    <row r="600" spans="1:7">
      <c r="A600" s="48">
        <v>547</v>
      </c>
      <c r="B600" s="40" t="s">
        <v>712</v>
      </c>
      <c r="C600" s="40" t="s">
        <v>710</v>
      </c>
      <c r="D600" s="45" t="s">
        <v>284</v>
      </c>
      <c r="E600" s="43">
        <v>55</v>
      </c>
      <c r="F600" s="43" t="s">
        <v>711</v>
      </c>
      <c r="G600" s="120"/>
    </row>
    <row r="601" spans="1:7">
      <c r="A601" s="48">
        <v>548</v>
      </c>
      <c r="B601" s="40" t="s">
        <v>713</v>
      </c>
      <c r="C601" s="40" t="s">
        <v>710</v>
      </c>
      <c r="D601" s="45" t="s">
        <v>284</v>
      </c>
      <c r="E601" s="43">
        <v>10</v>
      </c>
      <c r="F601" s="43" t="s">
        <v>711</v>
      </c>
      <c r="G601" s="120"/>
    </row>
    <row r="602" ht="24" spans="1:7">
      <c r="A602" s="48">
        <v>549</v>
      </c>
      <c r="B602" s="40" t="s">
        <v>714</v>
      </c>
      <c r="C602" s="40" t="s">
        <v>715</v>
      </c>
      <c r="D602" s="45" t="s">
        <v>284</v>
      </c>
      <c r="E602" s="43">
        <v>10</v>
      </c>
      <c r="F602" s="43" t="s">
        <v>711</v>
      </c>
      <c r="G602" s="120"/>
    </row>
    <row r="603" spans="1:7">
      <c r="A603" s="48">
        <v>550</v>
      </c>
      <c r="B603" s="40" t="s">
        <v>716</v>
      </c>
      <c r="C603" s="40" t="s">
        <v>717</v>
      </c>
      <c r="D603" s="45" t="s">
        <v>284</v>
      </c>
      <c r="E603" s="43">
        <v>10</v>
      </c>
      <c r="F603" s="43" t="s">
        <v>711</v>
      </c>
      <c r="G603" s="120"/>
    </row>
    <row r="604" spans="1:7">
      <c r="A604" s="48">
        <v>551</v>
      </c>
      <c r="B604" s="40" t="s">
        <v>718</v>
      </c>
      <c r="C604" s="40" t="s">
        <v>710</v>
      </c>
      <c r="D604" s="45" t="s">
        <v>284</v>
      </c>
      <c r="E604" s="43">
        <v>10</v>
      </c>
      <c r="F604" s="43" t="s">
        <v>711</v>
      </c>
      <c r="G604" s="120"/>
    </row>
    <row r="605" spans="1:7">
      <c r="A605" s="48">
        <v>552</v>
      </c>
      <c r="B605" s="40" t="s">
        <v>719</v>
      </c>
      <c r="C605" s="40" t="s">
        <v>720</v>
      </c>
      <c r="D605" s="45" t="s">
        <v>284</v>
      </c>
      <c r="E605" s="43">
        <v>10</v>
      </c>
      <c r="F605" s="43" t="s">
        <v>711</v>
      </c>
      <c r="G605" s="120"/>
    </row>
    <row r="606" spans="1:7">
      <c r="A606" s="48">
        <v>553</v>
      </c>
      <c r="B606" s="40" t="s">
        <v>721</v>
      </c>
      <c r="C606" s="40" t="s">
        <v>710</v>
      </c>
      <c r="D606" s="45" t="s">
        <v>284</v>
      </c>
      <c r="E606" s="43">
        <v>10</v>
      </c>
      <c r="F606" s="43" t="s">
        <v>711</v>
      </c>
      <c r="G606" s="120"/>
    </row>
    <row r="607" ht="24" spans="1:7">
      <c r="A607" s="48">
        <v>554</v>
      </c>
      <c r="B607" s="40" t="s">
        <v>714</v>
      </c>
      <c r="C607" s="40" t="s">
        <v>507</v>
      </c>
      <c r="D607" s="45" t="s">
        <v>284</v>
      </c>
      <c r="E607" s="43">
        <v>2</v>
      </c>
      <c r="F607" s="43" t="s">
        <v>711</v>
      </c>
      <c r="G607" s="120"/>
    </row>
    <row r="608" spans="1:7">
      <c r="A608" s="48">
        <v>555</v>
      </c>
      <c r="B608" s="40" t="s">
        <v>722</v>
      </c>
      <c r="C608" s="40" t="s">
        <v>710</v>
      </c>
      <c r="D608" s="45" t="s">
        <v>284</v>
      </c>
      <c r="E608" s="43">
        <v>2</v>
      </c>
      <c r="F608" s="43" t="s">
        <v>711</v>
      </c>
      <c r="G608" s="120"/>
    </row>
    <row r="609" ht="24" spans="1:7">
      <c r="A609" s="48">
        <v>556</v>
      </c>
      <c r="B609" s="40" t="s">
        <v>723</v>
      </c>
      <c r="C609" s="40" t="s">
        <v>715</v>
      </c>
      <c r="D609" s="45" t="s">
        <v>284</v>
      </c>
      <c r="E609" s="43">
        <v>1</v>
      </c>
      <c r="F609" s="43" t="s">
        <v>711</v>
      </c>
      <c r="G609" s="120"/>
    </row>
    <row r="610" spans="1:7">
      <c r="A610" s="48">
        <v>557</v>
      </c>
      <c r="B610" s="40" t="s">
        <v>724</v>
      </c>
      <c r="C610" s="40" t="s">
        <v>725</v>
      </c>
      <c r="D610" s="45" t="s">
        <v>284</v>
      </c>
      <c r="E610" s="43">
        <v>1</v>
      </c>
      <c r="F610" s="43" t="s">
        <v>711</v>
      </c>
      <c r="G610" s="120"/>
    </row>
    <row r="611" ht="18.75" spans="1:6">
      <c r="A611" s="33"/>
      <c r="B611" s="34"/>
      <c r="C611" s="35" t="s">
        <v>726</v>
      </c>
      <c r="D611" s="35"/>
      <c r="E611" s="35"/>
      <c r="F611" s="35"/>
    </row>
    <row r="612" spans="1:6">
      <c r="A612" s="171"/>
      <c r="B612" s="172" t="s">
        <v>727</v>
      </c>
      <c r="C612" s="172"/>
      <c r="D612" s="173"/>
      <c r="E612" s="173"/>
      <c r="F612" s="59"/>
    </row>
    <row r="613" ht="36" spans="1:6">
      <c r="A613" s="100">
        <v>558</v>
      </c>
      <c r="B613" s="101" t="s">
        <v>728</v>
      </c>
      <c r="C613" s="101" t="s">
        <v>729</v>
      </c>
      <c r="D613" s="68" t="s">
        <v>83</v>
      </c>
      <c r="E613" s="68">
        <v>1</v>
      </c>
      <c r="F613" s="68" t="s">
        <v>277</v>
      </c>
    </row>
    <row r="614" ht="48" spans="1:6">
      <c r="A614" s="100">
        <v>559</v>
      </c>
      <c r="B614" s="101" t="s">
        <v>278</v>
      </c>
      <c r="C614" s="101" t="s">
        <v>279</v>
      </c>
      <c r="D614" s="68" t="s">
        <v>23</v>
      </c>
      <c r="E614" s="68">
        <v>1</v>
      </c>
      <c r="F614" s="68" t="s">
        <v>277</v>
      </c>
    </row>
    <row r="615" ht="48" spans="1:6">
      <c r="A615" s="100">
        <v>560</v>
      </c>
      <c r="B615" s="101" t="s">
        <v>278</v>
      </c>
      <c r="C615" s="101" t="s">
        <v>730</v>
      </c>
      <c r="D615" s="68" t="s">
        <v>23</v>
      </c>
      <c r="E615" s="68">
        <v>1</v>
      </c>
      <c r="F615" s="68" t="s">
        <v>277</v>
      </c>
    </row>
    <row r="616" ht="48" spans="1:6">
      <c r="A616" s="100">
        <v>561</v>
      </c>
      <c r="B616" s="101" t="s">
        <v>280</v>
      </c>
      <c r="C616" s="101" t="s">
        <v>281</v>
      </c>
      <c r="D616" s="68" t="s">
        <v>23</v>
      </c>
      <c r="E616" s="68">
        <v>1</v>
      </c>
      <c r="F616" s="68" t="s">
        <v>277</v>
      </c>
    </row>
    <row r="617" ht="48" spans="1:6">
      <c r="A617" s="100">
        <v>562</v>
      </c>
      <c r="B617" s="101" t="s">
        <v>282</v>
      </c>
      <c r="C617" s="101" t="s">
        <v>283</v>
      </c>
      <c r="D617" s="68" t="s">
        <v>284</v>
      </c>
      <c r="E617" s="68">
        <v>2</v>
      </c>
      <c r="F617" s="68" t="s">
        <v>285</v>
      </c>
    </row>
    <row r="618" ht="48" spans="1:6">
      <c r="A618" s="100">
        <v>563</v>
      </c>
      <c r="B618" s="101" t="s">
        <v>286</v>
      </c>
      <c r="C618" s="101" t="s">
        <v>287</v>
      </c>
      <c r="D618" s="68" t="s">
        <v>284</v>
      </c>
      <c r="E618" s="68">
        <v>1</v>
      </c>
      <c r="F618" s="68" t="s">
        <v>285</v>
      </c>
    </row>
    <row r="619" spans="1:6">
      <c r="A619" s="100">
        <v>564</v>
      </c>
      <c r="B619" s="101" t="s">
        <v>731</v>
      </c>
      <c r="C619" s="101" t="s">
        <v>732</v>
      </c>
      <c r="D619" s="68" t="s">
        <v>284</v>
      </c>
      <c r="E619" s="59">
        <v>44</v>
      </c>
      <c r="F619" s="68" t="s">
        <v>296</v>
      </c>
    </row>
    <row r="620" ht="36" spans="1:6">
      <c r="A620" s="100">
        <v>565</v>
      </c>
      <c r="B620" s="101" t="s">
        <v>294</v>
      </c>
      <c r="C620" s="101" t="s">
        <v>297</v>
      </c>
      <c r="D620" s="68" t="s">
        <v>284</v>
      </c>
      <c r="E620" s="59">
        <v>42</v>
      </c>
      <c r="F620" s="68" t="s">
        <v>296</v>
      </c>
    </row>
    <row r="621" ht="36" spans="1:6">
      <c r="A621" s="100">
        <v>566</v>
      </c>
      <c r="B621" s="101" t="s">
        <v>294</v>
      </c>
      <c r="C621" s="101" t="s">
        <v>295</v>
      </c>
      <c r="D621" s="68" t="s">
        <v>284</v>
      </c>
      <c r="E621" s="59">
        <v>136</v>
      </c>
      <c r="F621" s="68" t="s">
        <v>296</v>
      </c>
    </row>
    <row r="622" ht="24" spans="1:6">
      <c r="A622" s="100">
        <v>567</v>
      </c>
      <c r="B622" s="101" t="s">
        <v>298</v>
      </c>
      <c r="C622" s="101" t="s">
        <v>299</v>
      </c>
      <c r="D622" s="68" t="s">
        <v>284</v>
      </c>
      <c r="E622" s="59">
        <v>50</v>
      </c>
      <c r="F622" s="68" t="s">
        <v>296</v>
      </c>
    </row>
    <row r="623" ht="24" spans="1:6">
      <c r="A623" s="100">
        <v>568</v>
      </c>
      <c r="B623" s="101" t="s">
        <v>733</v>
      </c>
      <c r="C623" s="101" t="s">
        <v>734</v>
      </c>
      <c r="D623" s="68" t="s">
        <v>370</v>
      </c>
      <c r="E623" s="59">
        <v>20</v>
      </c>
      <c r="F623" s="68" t="s">
        <v>296</v>
      </c>
    </row>
    <row r="624" ht="24" spans="1:6">
      <c r="A624" s="100">
        <v>569</v>
      </c>
      <c r="B624" s="101" t="s">
        <v>735</v>
      </c>
      <c r="C624" s="101" t="s">
        <v>736</v>
      </c>
      <c r="D624" s="68" t="s">
        <v>284</v>
      </c>
      <c r="E624" s="59">
        <v>1</v>
      </c>
      <c r="F624" s="68" t="s">
        <v>296</v>
      </c>
    </row>
    <row r="625" ht="24" spans="1:6">
      <c r="A625" s="100">
        <v>570</v>
      </c>
      <c r="B625" s="101" t="s">
        <v>737</v>
      </c>
      <c r="C625" s="101" t="s">
        <v>738</v>
      </c>
      <c r="D625" s="68" t="s">
        <v>284</v>
      </c>
      <c r="E625" s="59">
        <v>10</v>
      </c>
      <c r="F625" s="68" t="s">
        <v>296</v>
      </c>
    </row>
    <row r="626" ht="24" spans="1:6">
      <c r="A626" s="100">
        <v>571</v>
      </c>
      <c r="B626" s="101" t="s">
        <v>737</v>
      </c>
      <c r="C626" s="101" t="s">
        <v>739</v>
      </c>
      <c r="D626" s="68" t="s">
        <v>284</v>
      </c>
      <c r="E626" s="59">
        <v>85</v>
      </c>
      <c r="F626" s="68" t="s">
        <v>296</v>
      </c>
    </row>
    <row r="627" ht="24" spans="1:6">
      <c r="A627" s="100">
        <v>572</v>
      </c>
      <c r="B627" s="101" t="s">
        <v>740</v>
      </c>
      <c r="C627" s="101" t="s">
        <v>736</v>
      </c>
      <c r="D627" s="68" t="s">
        <v>284</v>
      </c>
      <c r="E627" s="59">
        <v>6</v>
      </c>
      <c r="F627" s="68" t="s">
        <v>296</v>
      </c>
    </row>
    <row r="628" ht="36" spans="1:6">
      <c r="A628" s="100">
        <v>573</v>
      </c>
      <c r="B628" s="101" t="s">
        <v>305</v>
      </c>
      <c r="C628" s="101" t="s">
        <v>306</v>
      </c>
      <c r="D628" s="68" t="s">
        <v>284</v>
      </c>
      <c r="E628" s="59">
        <v>20</v>
      </c>
      <c r="F628" s="68" t="s">
        <v>307</v>
      </c>
    </row>
    <row r="629" ht="36" spans="1:6">
      <c r="A629" s="100">
        <v>574</v>
      </c>
      <c r="B629" s="101" t="s">
        <v>308</v>
      </c>
      <c r="C629" s="101" t="s">
        <v>306</v>
      </c>
      <c r="D629" s="68" t="s">
        <v>284</v>
      </c>
      <c r="E629" s="59">
        <v>9</v>
      </c>
      <c r="F629" s="68" t="s">
        <v>307</v>
      </c>
    </row>
    <row r="630" ht="36" spans="1:6">
      <c r="A630" s="100">
        <v>575</v>
      </c>
      <c r="B630" s="101" t="s">
        <v>309</v>
      </c>
      <c r="C630" s="101" t="s">
        <v>306</v>
      </c>
      <c r="D630" s="68" t="s">
        <v>284</v>
      </c>
      <c r="E630" s="59">
        <v>6</v>
      </c>
      <c r="F630" s="68" t="s">
        <v>307</v>
      </c>
    </row>
    <row r="631" ht="36" spans="1:6">
      <c r="A631" s="100">
        <v>576</v>
      </c>
      <c r="B631" s="101" t="s">
        <v>310</v>
      </c>
      <c r="C631" s="101" t="s">
        <v>306</v>
      </c>
      <c r="D631" s="68" t="s">
        <v>284</v>
      </c>
      <c r="E631" s="59">
        <v>1</v>
      </c>
      <c r="F631" s="68" t="s">
        <v>307</v>
      </c>
    </row>
    <row r="632" ht="36" spans="1:6">
      <c r="A632" s="100">
        <v>577</v>
      </c>
      <c r="B632" s="101" t="s">
        <v>311</v>
      </c>
      <c r="C632" s="101" t="s">
        <v>306</v>
      </c>
      <c r="D632" s="68" t="s">
        <v>284</v>
      </c>
      <c r="E632" s="59">
        <v>8</v>
      </c>
      <c r="F632" s="68" t="s">
        <v>307</v>
      </c>
    </row>
    <row r="633" ht="36" spans="1:6">
      <c r="A633" s="100">
        <v>578</v>
      </c>
      <c r="B633" s="101" t="s">
        <v>316</v>
      </c>
      <c r="C633" s="101" t="s">
        <v>317</v>
      </c>
      <c r="D633" s="68" t="s">
        <v>284</v>
      </c>
      <c r="E633" s="59">
        <v>160</v>
      </c>
      <c r="F633" s="68" t="s">
        <v>307</v>
      </c>
    </row>
    <row r="634" ht="36" spans="1:6">
      <c r="A634" s="100">
        <v>579</v>
      </c>
      <c r="B634" s="101" t="s">
        <v>318</v>
      </c>
      <c r="C634" s="101" t="s">
        <v>317</v>
      </c>
      <c r="D634" s="68" t="s">
        <v>284</v>
      </c>
      <c r="E634" s="59">
        <v>14</v>
      </c>
      <c r="F634" s="68" t="s">
        <v>307</v>
      </c>
    </row>
    <row r="635" ht="36" spans="1:6">
      <c r="A635" s="100">
        <v>580</v>
      </c>
      <c r="B635" s="101" t="s">
        <v>319</v>
      </c>
      <c r="C635" s="101" t="s">
        <v>320</v>
      </c>
      <c r="D635" s="68" t="s">
        <v>284</v>
      </c>
      <c r="E635" s="59">
        <v>9</v>
      </c>
      <c r="F635" s="68" t="s">
        <v>307</v>
      </c>
    </row>
    <row r="636" ht="36" spans="1:6">
      <c r="A636" s="100">
        <v>581</v>
      </c>
      <c r="B636" s="101" t="s">
        <v>741</v>
      </c>
      <c r="C636" s="101" t="s">
        <v>322</v>
      </c>
      <c r="D636" s="68" t="s">
        <v>284</v>
      </c>
      <c r="E636" s="59">
        <v>1</v>
      </c>
      <c r="F636" s="68" t="s">
        <v>307</v>
      </c>
    </row>
    <row r="637" ht="36" spans="1:6">
      <c r="A637" s="100">
        <v>582</v>
      </c>
      <c r="B637" s="101" t="s">
        <v>742</v>
      </c>
      <c r="C637" s="101" t="s">
        <v>322</v>
      </c>
      <c r="D637" s="68" t="s">
        <v>284</v>
      </c>
      <c r="E637" s="59">
        <v>6</v>
      </c>
      <c r="F637" s="68" t="s">
        <v>307</v>
      </c>
    </row>
    <row r="638" ht="36" spans="1:6">
      <c r="A638" s="100">
        <v>583</v>
      </c>
      <c r="B638" s="101" t="s">
        <v>743</v>
      </c>
      <c r="C638" s="101" t="s">
        <v>322</v>
      </c>
      <c r="D638" s="68" t="s">
        <v>284</v>
      </c>
      <c r="E638" s="59">
        <v>4</v>
      </c>
      <c r="F638" s="68" t="s">
        <v>307</v>
      </c>
    </row>
    <row r="639" ht="36" spans="1:6">
      <c r="A639" s="100">
        <v>584</v>
      </c>
      <c r="B639" s="101" t="s">
        <v>744</v>
      </c>
      <c r="C639" s="101" t="s">
        <v>317</v>
      </c>
      <c r="D639" s="68" t="s">
        <v>284</v>
      </c>
      <c r="E639" s="59">
        <v>8</v>
      </c>
      <c r="F639" s="68" t="s">
        <v>40</v>
      </c>
    </row>
    <row r="640" spans="1:6">
      <c r="A640" s="100">
        <v>585</v>
      </c>
      <c r="B640" s="101" t="s">
        <v>324</v>
      </c>
      <c r="C640" s="101" t="s">
        <v>325</v>
      </c>
      <c r="D640" s="68" t="s">
        <v>11</v>
      </c>
      <c r="E640" s="59">
        <v>5000</v>
      </c>
      <c r="F640" s="68" t="s">
        <v>326</v>
      </c>
    </row>
    <row r="641" spans="1:6">
      <c r="A641" s="100">
        <v>586</v>
      </c>
      <c r="B641" s="101" t="s">
        <v>324</v>
      </c>
      <c r="C641" s="101" t="s">
        <v>745</v>
      </c>
      <c r="D641" s="68" t="s">
        <v>11</v>
      </c>
      <c r="E641" s="59">
        <v>8000</v>
      </c>
      <c r="F641" s="68" t="s">
        <v>326</v>
      </c>
    </row>
    <row r="642" spans="1:6">
      <c r="A642" s="100">
        <v>587</v>
      </c>
      <c r="B642" s="101" t="s">
        <v>328</v>
      </c>
      <c r="C642" s="101" t="s">
        <v>746</v>
      </c>
      <c r="D642" s="68" t="s">
        <v>11</v>
      </c>
      <c r="E642" s="59">
        <v>60</v>
      </c>
      <c r="F642" s="68" t="s">
        <v>326</v>
      </c>
    </row>
    <row r="643" spans="1:6">
      <c r="A643" s="100">
        <v>588</v>
      </c>
      <c r="B643" s="101" t="s">
        <v>328</v>
      </c>
      <c r="C643" s="101" t="s">
        <v>747</v>
      </c>
      <c r="D643" s="68" t="s">
        <v>11</v>
      </c>
      <c r="E643" s="59">
        <v>60</v>
      </c>
      <c r="F643" s="68" t="s">
        <v>326</v>
      </c>
    </row>
    <row r="644" spans="1:6">
      <c r="A644" s="100">
        <v>589</v>
      </c>
      <c r="B644" s="101" t="s">
        <v>328</v>
      </c>
      <c r="C644" s="101" t="s">
        <v>748</v>
      </c>
      <c r="D644" s="68" t="s">
        <v>11</v>
      </c>
      <c r="E644" s="59">
        <v>60</v>
      </c>
      <c r="F644" s="68" t="s">
        <v>326</v>
      </c>
    </row>
    <row r="645" spans="1:6">
      <c r="A645" s="100">
        <v>590</v>
      </c>
      <c r="B645" s="101" t="s">
        <v>328</v>
      </c>
      <c r="C645" s="101" t="s">
        <v>749</v>
      </c>
      <c r="D645" s="68" t="s">
        <v>11</v>
      </c>
      <c r="E645" s="59">
        <v>300</v>
      </c>
      <c r="F645" s="68" t="s">
        <v>326</v>
      </c>
    </row>
    <row r="646" spans="1:6">
      <c r="A646" s="100">
        <v>591</v>
      </c>
      <c r="B646" s="101" t="s">
        <v>335</v>
      </c>
      <c r="C646" s="101" t="s">
        <v>750</v>
      </c>
      <c r="D646" s="68" t="s">
        <v>11</v>
      </c>
      <c r="E646" s="59">
        <v>2100</v>
      </c>
      <c r="F646" s="68" t="s">
        <v>751</v>
      </c>
    </row>
    <row r="647" spans="1:6">
      <c r="A647" s="100">
        <v>592</v>
      </c>
      <c r="B647" s="101" t="s">
        <v>337</v>
      </c>
      <c r="C647" s="101" t="s">
        <v>338</v>
      </c>
      <c r="D647" s="68" t="s">
        <v>11</v>
      </c>
      <c r="E647" s="59">
        <v>40</v>
      </c>
      <c r="F647" s="68" t="s">
        <v>40</v>
      </c>
    </row>
    <row r="648" spans="1:6">
      <c r="A648" s="100">
        <v>593</v>
      </c>
      <c r="B648" s="101" t="s">
        <v>337</v>
      </c>
      <c r="C648" s="101" t="s">
        <v>340</v>
      </c>
      <c r="D648" s="68" t="s">
        <v>11</v>
      </c>
      <c r="E648" s="59">
        <v>60</v>
      </c>
      <c r="F648" s="68" t="s">
        <v>40</v>
      </c>
    </row>
    <row r="649" spans="1:6">
      <c r="A649" s="100">
        <v>594</v>
      </c>
      <c r="B649" s="101" t="s">
        <v>337</v>
      </c>
      <c r="C649" s="101" t="s">
        <v>752</v>
      </c>
      <c r="D649" s="68" t="s">
        <v>11</v>
      </c>
      <c r="E649" s="59">
        <v>60</v>
      </c>
      <c r="F649" s="68" t="s">
        <v>40</v>
      </c>
    </row>
    <row r="650" spans="1:6">
      <c r="A650" s="100">
        <v>595</v>
      </c>
      <c r="B650" s="101" t="s">
        <v>337</v>
      </c>
      <c r="C650" s="101" t="s">
        <v>753</v>
      </c>
      <c r="D650" s="68" t="s">
        <v>11</v>
      </c>
      <c r="E650" s="59">
        <v>60</v>
      </c>
      <c r="F650" s="68" t="s">
        <v>40</v>
      </c>
    </row>
    <row r="651" spans="1:6">
      <c r="A651" s="100">
        <v>596</v>
      </c>
      <c r="B651" s="101" t="s">
        <v>337</v>
      </c>
      <c r="C651" s="101" t="s">
        <v>341</v>
      </c>
      <c r="D651" s="68" t="s">
        <v>11</v>
      </c>
      <c r="E651" s="59">
        <v>1000</v>
      </c>
      <c r="F651" s="68" t="s">
        <v>40</v>
      </c>
    </row>
    <row r="652" spans="1:6">
      <c r="A652" s="100">
        <v>597</v>
      </c>
      <c r="B652" s="101" t="s">
        <v>337</v>
      </c>
      <c r="C652" s="101" t="s">
        <v>342</v>
      </c>
      <c r="D652" s="68" t="s">
        <v>11</v>
      </c>
      <c r="E652" s="59">
        <v>1600</v>
      </c>
      <c r="F652" s="68" t="s">
        <v>40</v>
      </c>
    </row>
    <row r="653" ht="24" spans="1:6">
      <c r="A653" s="100">
        <v>598</v>
      </c>
      <c r="B653" s="101" t="s">
        <v>343</v>
      </c>
      <c r="C653" s="101" t="s">
        <v>344</v>
      </c>
      <c r="D653" s="64" t="s">
        <v>11</v>
      </c>
      <c r="E653" s="59">
        <v>150</v>
      </c>
      <c r="F653" s="68" t="s">
        <v>40</v>
      </c>
    </row>
    <row r="654" ht="24" spans="1:6">
      <c r="A654" s="100">
        <v>599</v>
      </c>
      <c r="B654" s="101" t="s">
        <v>343</v>
      </c>
      <c r="C654" s="101" t="s">
        <v>345</v>
      </c>
      <c r="D654" s="64" t="s">
        <v>11</v>
      </c>
      <c r="E654" s="59">
        <v>150</v>
      </c>
      <c r="F654" s="68" t="s">
        <v>40</v>
      </c>
    </row>
    <row r="655" ht="97.15" customHeight="1" spans="1:6">
      <c r="A655" s="100">
        <v>600</v>
      </c>
      <c r="B655" s="101" t="s">
        <v>754</v>
      </c>
      <c r="C655" s="101" t="s">
        <v>755</v>
      </c>
      <c r="D655" s="68" t="s">
        <v>83</v>
      </c>
      <c r="E655" s="68">
        <v>1</v>
      </c>
      <c r="F655" s="68" t="s">
        <v>756</v>
      </c>
    </row>
    <row r="656" spans="1:6">
      <c r="A656" s="171"/>
      <c r="B656" s="172" t="s">
        <v>757</v>
      </c>
      <c r="C656" s="172"/>
      <c r="D656" s="173"/>
      <c r="E656" s="173"/>
      <c r="F656" s="59"/>
    </row>
    <row r="657" spans="1:6">
      <c r="A657" s="171"/>
      <c r="B657" s="172" t="s">
        <v>758</v>
      </c>
      <c r="C657" s="172"/>
      <c r="D657" s="173"/>
      <c r="E657" s="173"/>
      <c r="F657" s="68"/>
    </row>
    <row r="658" ht="24" spans="1:6">
      <c r="A658" s="100">
        <v>601</v>
      </c>
      <c r="B658" s="101" t="s">
        <v>350</v>
      </c>
      <c r="C658" s="101" t="s">
        <v>351</v>
      </c>
      <c r="D658" s="68" t="s">
        <v>83</v>
      </c>
      <c r="E658" s="59">
        <v>1</v>
      </c>
      <c r="F658" s="68" t="s">
        <v>352</v>
      </c>
    </row>
    <row r="659" ht="36.75" spans="1:6">
      <c r="A659" s="100">
        <v>602</v>
      </c>
      <c r="B659" s="101" t="s">
        <v>353</v>
      </c>
      <c r="C659" s="101" t="s">
        <v>354</v>
      </c>
      <c r="D659" s="68" t="s">
        <v>284</v>
      </c>
      <c r="E659" s="59">
        <v>5</v>
      </c>
      <c r="F659" s="68" t="s">
        <v>352</v>
      </c>
    </row>
    <row r="660" ht="24" spans="1:6">
      <c r="A660" s="100">
        <v>603</v>
      </c>
      <c r="B660" s="101" t="s">
        <v>355</v>
      </c>
      <c r="C660" s="101" t="s">
        <v>356</v>
      </c>
      <c r="D660" s="68" t="s">
        <v>357</v>
      </c>
      <c r="E660" s="59">
        <v>5</v>
      </c>
      <c r="F660" s="68" t="s">
        <v>352</v>
      </c>
    </row>
    <row r="661" ht="24" spans="1:6">
      <c r="A661" s="100">
        <v>604</v>
      </c>
      <c r="B661" s="101" t="s">
        <v>358</v>
      </c>
      <c r="C661" s="101" t="s">
        <v>359</v>
      </c>
      <c r="D661" s="68" t="s">
        <v>83</v>
      </c>
      <c r="E661" s="59">
        <v>5</v>
      </c>
      <c r="F661" s="68" t="s">
        <v>352</v>
      </c>
    </row>
    <row r="662" ht="24" spans="1:6">
      <c r="A662" s="100">
        <v>605</v>
      </c>
      <c r="B662" s="101" t="s">
        <v>360</v>
      </c>
      <c r="C662" s="101" t="s">
        <v>361</v>
      </c>
      <c r="D662" s="68" t="s">
        <v>23</v>
      </c>
      <c r="E662" s="59">
        <v>5</v>
      </c>
      <c r="F662" s="68" t="s">
        <v>352</v>
      </c>
    </row>
    <row r="663" ht="36" spans="1:6">
      <c r="A663" s="100">
        <v>606</v>
      </c>
      <c r="B663" s="101" t="s">
        <v>362</v>
      </c>
      <c r="C663" s="101" t="s">
        <v>363</v>
      </c>
      <c r="D663" s="68" t="s">
        <v>23</v>
      </c>
      <c r="E663" s="59">
        <v>1</v>
      </c>
      <c r="F663" s="68" t="s">
        <v>352</v>
      </c>
    </row>
    <row r="664" ht="24" spans="1:6">
      <c r="A664" s="100">
        <v>607</v>
      </c>
      <c r="B664" s="101" t="s">
        <v>364</v>
      </c>
      <c r="C664" s="101" t="s">
        <v>365</v>
      </c>
      <c r="D664" s="68" t="s">
        <v>23</v>
      </c>
      <c r="E664" s="59">
        <v>5</v>
      </c>
      <c r="F664" s="68" t="s">
        <v>352</v>
      </c>
    </row>
    <row r="665" spans="1:6">
      <c r="A665" s="100">
        <v>608</v>
      </c>
      <c r="B665" s="101" t="s">
        <v>366</v>
      </c>
      <c r="C665" s="101" t="s">
        <v>367</v>
      </c>
      <c r="D665" s="68" t="s">
        <v>67</v>
      </c>
      <c r="E665" s="59">
        <v>60</v>
      </c>
      <c r="F665" s="68" t="s">
        <v>759</v>
      </c>
    </row>
    <row r="666" spans="1:6">
      <c r="A666" s="100">
        <v>609</v>
      </c>
      <c r="B666" s="61" t="s">
        <v>760</v>
      </c>
      <c r="C666" s="61" t="s">
        <v>761</v>
      </c>
      <c r="D666" s="48" t="s">
        <v>17</v>
      </c>
      <c r="E666" s="59">
        <v>10</v>
      </c>
      <c r="F666" s="48" t="s">
        <v>762</v>
      </c>
    </row>
    <row r="667" spans="1:6">
      <c r="A667" s="100">
        <v>610</v>
      </c>
      <c r="B667" s="61" t="s">
        <v>763</v>
      </c>
      <c r="C667" s="61" t="s">
        <v>764</v>
      </c>
      <c r="D667" s="48" t="s">
        <v>370</v>
      </c>
      <c r="E667" s="59">
        <v>150</v>
      </c>
      <c r="F667" s="48" t="s">
        <v>765</v>
      </c>
    </row>
    <row r="668" spans="1:6">
      <c r="A668" s="100">
        <v>611</v>
      </c>
      <c r="B668" s="101" t="s">
        <v>766</v>
      </c>
      <c r="C668" s="101" t="s">
        <v>767</v>
      </c>
      <c r="D668" s="68" t="s">
        <v>11</v>
      </c>
      <c r="E668" s="59">
        <v>150</v>
      </c>
      <c r="F668" s="68" t="s">
        <v>768</v>
      </c>
    </row>
    <row r="669" spans="1:6">
      <c r="A669" s="100">
        <v>612</v>
      </c>
      <c r="B669" s="61" t="s">
        <v>372</v>
      </c>
      <c r="C669" s="61" t="s">
        <v>373</v>
      </c>
      <c r="D669" s="48" t="s">
        <v>83</v>
      </c>
      <c r="E669" s="59">
        <v>1</v>
      </c>
      <c r="F669" s="48" t="s">
        <v>769</v>
      </c>
    </row>
    <row r="670" spans="1:6">
      <c r="A670" s="171"/>
      <c r="B670" s="172" t="s">
        <v>770</v>
      </c>
      <c r="C670" s="172"/>
      <c r="D670" s="173"/>
      <c r="E670" s="173"/>
      <c r="F670" s="68"/>
    </row>
    <row r="671" ht="60" spans="1:6">
      <c r="A671" s="100">
        <v>613</v>
      </c>
      <c r="B671" s="101" t="s">
        <v>374</v>
      </c>
      <c r="C671" s="101" t="s">
        <v>375</v>
      </c>
      <c r="D671" s="68" t="s">
        <v>23</v>
      </c>
      <c r="E671" s="59">
        <v>14</v>
      </c>
      <c r="F671" s="68" t="s">
        <v>771</v>
      </c>
    </row>
    <row r="672" spans="1:6">
      <c r="A672" s="100">
        <v>614</v>
      </c>
      <c r="B672" s="101" t="s">
        <v>377</v>
      </c>
      <c r="C672" s="101" t="s">
        <v>378</v>
      </c>
      <c r="D672" s="68" t="s">
        <v>83</v>
      </c>
      <c r="E672" s="59">
        <v>14</v>
      </c>
      <c r="F672" s="68" t="s">
        <v>40</v>
      </c>
    </row>
    <row r="673" spans="1:6">
      <c r="A673" s="100">
        <v>615</v>
      </c>
      <c r="B673" s="101" t="s">
        <v>379</v>
      </c>
      <c r="C673" s="101" t="s">
        <v>380</v>
      </c>
      <c r="D673" s="68" t="s">
        <v>23</v>
      </c>
      <c r="E673" s="59">
        <v>1</v>
      </c>
      <c r="F673" s="68" t="s">
        <v>772</v>
      </c>
    </row>
    <row r="674" spans="1:6">
      <c r="A674" s="100">
        <v>616</v>
      </c>
      <c r="B674" s="101" t="s">
        <v>381</v>
      </c>
      <c r="C674" s="101" t="s">
        <v>382</v>
      </c>
      <c r="D674" s="68" t="s">
        <v>23</v>
      </c>
      <c r="E674" s="59">
        <v>1</v>
      </c>
      <c r="F674" s="68" t="s">
        <v>773</v>
      </c>
    </row>
    <row r="675" spans="1:6">
      <c r="A675" s="100">
        <v>617</v>
      </c>
      <c r="B675" s="101" t="s">
        <v>383</v>
      </c>
      <c r="C675" s="101" t="s">
        <v>774</v>
      </c>
      <c r="D675" s="68" t="s">
        <v>23</v>
      </c>
      <c r="E675" s="59">
        <v>1</v>
      </c>
      <c r="F675" s="68" t="s">
        <v>771</v>
      </c>
    </row>
    <row r="676" spans="1:6">
      <c r="A676" s="100">
        <v>618</v>
      </c>
      <c r="B676" s="101" t="s">
        <v>385</v>
      </c>
      <c r="C676" s="113" t="s">
        <v>39</v>
      </c>
      <c r="D676" s="68" t="s">
        <v>215</v>
      </c>
      <c r="E676" s="59">
        <v>1</v>
      </c>
      <c r="F676" s="68" t="s">
        <v>40</v>
      </c>
    </row>
    <row r="677" spans="1:6">
      <c r="A677" s="100">
        <v>619</v>
      </c>
      <c r="B677" s="61" t="s">
        <v>763</v>
      </c>
      <c r="C677" s="61" t="s">
        <v>764</v>
      </c>
      <c r="D677" s="48" t="s">
        <v>370</v>
      </c>
      <c r="E677" s="59">
        <v>500</v>
      </c>
      <c r="F677" s="48" t="s">
        <v>765</v>
      </c>
    </row>
    <row r="678" spans="1:6">
      <c r="A678" s="100">
        <v>620</v>
      </c>
      <c r="B678" s="101" t="s">
        <v>766</v>
      </c>
      <c r="C678" s="101" t="s">
        <v>767</v>
      </c>
      <c r="D678" s="68" t="s">
        <v>11</v>
      </c>
      <c r="E678" s="59">
        <v>100</v>
      </c>
      <c r="F678" s="68" t="s">
        <v>768</v>
      </c>
    </row>
    <row r="679" spans="1:6">
      <c r="A679" s="171"/>
      <c r="B679" s="172" t="s">
        <v>775</v>
      </c>
      <c r="C679" s="172"/>
      <c r="D679" s="173"/>
      <c r="E679" s="173"/>
      <c r="F679" s="68"/>
    </row>
    <row r="680" spans="1:6">
      <c r="A680" s="100">
        <v>621</v>
      </c>
      <c r="B680" s="101" t="s">
        <v>386</v>
      </c>
      <c r="C680" s="101" t="s">
        <v>387</v>
      </c>
      <c r="D680" s="68" t="s">
        <v>284</v>
      </c>
      <c r="E680" s="59">
        <v>57</v>
      </c>
      <c r="F680" s="68" t="s">
        <v>307</v>
      </c>
    </row>
    <row r="681" spans="1:6">
      <c r="A681" s="100">
        <v>622</v>
      </c>
      <c r="B681" s="101" t="s">
        <v>388</v>
      </c>
      <c r="C681" s="101" t="s">
        <v>389</v>
      </c>
      <c r="D681" s="68" t="s">
        <v>284</v>
      </c>
      <c r="E681" s="59">
        <v>23</v>
      </c>
      <c r="F681" s="68" t="s">
        <v>307</v>
      </c>
    </row>
    <row r="682" spans="1:6">
      <c r="A682" s="100">
        <v>623</v>
      </c>
      <c r="B682" s="101" t="s">
        <v>390</v>
      </c>
      <c r="C682" s="101" t="s">
        <v>391</v>
      </c>
      <c r="D682" s="68" t="s">
        <v>284</v>
      </c>
      <c r="E682" s="59">
        <v>60</v>
      </c>
      <c r="F682" s="68" t="s">
        <v>307</v>
      </c>
    </row>
    <row r="683" spans="1:6">
      <c r="A683" s="100">
        <v>624</v>
      </c>
      <c r="B683" s="101" t="s">
        <v>392</v>
      </c>
      <c r="C683" s="101" t="s">
        <v>776</v>
      </c>
      <c r="D683" s="68" t="s">
        <v>284</v>
      </c>
      <c r="E683" s="59">
        <v>60</v>
      </c>
      <c r="F683" s="68" t="s">
        <v>40</v>
      </c>
    </row>
    <row r="684" ht="24" spans="1:6">
      <c r="A684" s="100">
        <v>625</v>
      </c>
      <c r="B684" s="101" t="s">
        <v>368</v>
      </c>
      <c r="C684" s="101" t="s">
        <v>369</v>
      </c>
      <c r="D684" s="68" t="s">
        <v>370</v>
      </c>
      <c r="E684" s="59">
        <v>3500</v>
      </c>
      <c r="F684" s="68" t="s">
        <v>765</v>
      </c>
    </row>
    <row r="685" spans="1:6">
      <c r="A685" s="100">
        <v>626</v>
      </c>
      <c r="B685" s="101" t="s">
        <v>766</v>
      </c>
      <c r="C685" s="101" t="s">
        <v>767</v>
      </c>
      <c r="D685" s="68" t="s">
        <v>11</v>
      </c>
      <c r="E685" s="59">
        <v>700</v>
      </c>
      <c r="F685" s="68" t="s">
        <v>768</v>
      </c>
    </row>
    <row r="686" spans="1:6">
      <c r="A686" s="100">
        <v>627</v>
      </c>
      <c r="B686" s="101" t="s">
        <v>394</v>
      </c>
      <c r="C686" s="113" t="s">
        <v>39</v>
      </c>
      <c r="D686" s="68" t="s">
        <v>395</v>
      </c>
      <c r="E686" s="59">
        <v>1</v>
      </c>
      <c r="F686" s="68" t="s">
        <v>40</v>
      </c>
    </row>
    <row r="687" spans="1:6">
      <c r="A687" s="100">
        <v>628</v>
      </c>
      <c r="B687" s="101" t="s">
        <v>396</v>
      </c>
      <c r="C687" s="113" t="s">
        <v>39</v>
      </c>
      <c r="D687" s="68" t="s">
        <v>395</v>
      </c>
      <c r="E687" s="59">
        <v>1</v>
      </c>
      <c r="F687" s="68" t="s">
        <v>40</v>
      </c>
    </row>
    <row r="688" ht="24" spans="1:6">
      <c r="A688" s="171"/>
      <c r="B688" s="172" t="s">
        <v>777</v>
      </c>
      <c r="C688" s="172"/>
      <c r="D688" s="173"/>
      <c r="E688" s="173"/>
      <c r="F688" s="68"/>
    </row>
    <row r="689" spans="1:6">
      <c r="A689" s="100">
        <v>629</v>
      </c>
      <c r="B689" s="174" t="s">
        <v>778</v>
      </c>
      <c r="C689" s="175" t="s">
        <v>779</v>
      </c>
      <c r="D689" s="68" t="s">
        <v>83</v>
      </c>
      <c r="E689" s="59">
        <v>2</v>
      </c>
      <c r="F689" s="176" t="s">
        <v>780</v>
      </c>
    </row>
    <row r="690" spans="1:6">
      <c r="A690" s="100">
        <v>630</v>
      </c>
      <c r="B690" s="101" t="s">
        <v>781</v>
      </c>
      <c r="C690" s="101" t="s">
        <v>782</v>
      </c>
      <c r="D690" s="68" t="s">
        <v>11</v>
      </c>
      <c r="E690" s="59">
        <v>100</v>
      </c>
      <c r="F690" s="68" t="s">
        <v>751</v>
      </c>
    </row>
    <row r="691" spans="1:6">
      <c r="A691" s="100">
        <v>631</v>
      </c>
      <c r="B691" s="101" t="s">
        <v>766</v>
      </c>
      <c r="C691" s="101" t="s">
        <v>767</v>
      </c>
      <c r="D691" s="68" t="s">
        <v>11</v>
      </c>
      <c r="E691" s="59">
        <v>100</v>
      </c>
      <c r="F691" s="68" t="s">
        <v>768</v>
      </c>
    </row>
    <row r="692" spans="1:6">
      <c r="A692" s="171"/>
      <c r="B692" s="172" t="s">
        <v>783</v>
      </c>
      <c r="C692" s="172"/>
      <c r="D692" s="173"/>
      <c r="E692" s="173"/>
      <c r="F692" s="68"/>
    </row>
    <row r="693" spans="1:6">
      <c r="A693" s="100">
        <v>632</v>
      </c>
      <c r="B693" s="101" t="s">
        <v>372</v>
      </c>
      <c r="C693" s="101" t="s">
        <v>784</v>
      </c>
      <c r="D693" s="68" t="s">
        <v>83</v>
      </c>
      <c r="E693" s="59">
        <v>1</v>
      </c>
      <c r="F693" s="68" t="s">
        <v>769</v>
      </c>
    </row>
    <row r="694" spans="1:6">
      <c r="A694" s="100">
        <v>633</v>
      </c>
      <c r="B694" s="101" t="s">
        <v>372</v>
      </c>
      <c r="C694" s="101" t="s">
        <v>397</v>
      </c>
      <c r="D694" s="68" t="s">
        <v>83</v>
      </c>
      <c r="E694" s="59">
        <v>2</v>
      </c>
      <c r="F694" s="68" t="s">
        <v>769</v>
      </c>
    </row>
    <row r="695" spans="1:6">
      <c r="A695" s="100">
        <v>634</v>
      </c>
      <c r="B695" s="101" t="s">
        <v>398</v>
      </c>
      <c r="C695" s="101" t="s">
        <v>785</v>
      </c>
      <c r="D695" s="68" t="s">
        <v>83</v>
      </c>
      <c r="E695" s="59">
        <v>1</v>
      </c>
      <c r="F695" s="68" t="s">
        <v>765</v>
      </c>
    </row>
    <row r="696" spans="1:6">
      <c r="A696" s="100">
        <v>635</v>
      </c>
      <c r="B696" s="101" t="s">
        <v>398</v>
      </c>
      <c r="C696" s="101" t="s">
        <v>399</v>
      </c>
      <c r="D696" s="68" t="s">
        <v>83</v>
      </c>
      <c r="E696" s="59">
        <v>1</v>
      </c>
      <c r="F696" s="68" t="s">
        <v>765</v>
      </c>
    </row>
    <row r="697" spans="1:6">
      <c r="A697" s="100">
        <v>636</v>
      </c>
      <c r="B697" s="101" t="s">
        <v>400</v>
      </c>
      <c r="C697" s="101" t="s">
        <v>401</v>
      </c>
      <c r="D697" s="68" t="s">
        <v>83</v>
      </c>
      <c r="E697" s="59">
        <v>1</v>
      </c>
      <c r="F697" s="68" t="s">
        <v>786</v>
      </c>
    </row>
    <row r="698" spans="1:6">
      <c r="A698" s="100">
        <v>637</v>
      </c>
      <c r="B698" s="101" t="s">
        <v>402</v>
      </c>
      <c r="C698" s="101" t="s">
        <v>403</v>
      </c>
      <c r="D698" s="68" t="s">
        <v>83</v>
      </c>
      <c r="E698" s="59">
        <v>1</v>
      </c>
      <c r="F698" s="68" t="s">
        <v>765</v>
      </c>
    </row>
    <row r="699" spans="1:6">
      <c r="A699" s="100">
        <v>638</v>
      </c>
      <c r="B699" s="101" t="s">
        <v>404</v>
      </c>
      <c r="C699" s="101" t="s">
        <v>405</v>
      </c>
      <c r="D699" s="68" t="s">
        <v>406</v>
      </c>
      <c r="E699" s="59">
        <v>3</v>
      </c>
      <c r="F699" s="68" t="s">
        <v>765</v>
      </c>
    </row>
    <row r="700" spans="1:6">
      <c r="A700" s="100">
        <v>639</v>
      </c>
      <c r="B700" s="101" t="s">
        <v>407</v>
      </c>
      <c r="C700" s="101" t="s">
        <v>408</v>
      </c>
      <c r="D700" s="68" t="s">
        <v>23</v>
      </c>
      <c r="E700" s="59">
        <v>1</v>
      </c>
      <c r="F700" s="68" t="s">
        <v>787</v>
      </c>
    </row>
    <row r="701" spans="1:6">
      <c r="A701" s="171"/>
      <c r="B701" s="172" t="s">
        <v>788</v>
      </c>
      <c r="C701" s="172"/>
      <c r="D701" s="173"/>
      <c r="E701" s="173"/>
      <c r="F701" s="68"/>
    </row>
    <row r="702" ht="108" spans="1:6">
      <c r="A702" s="100">
        <v>640</v>
      </c>
      <c r="B702" s="69" t="s">
        <v>789</v>
      </c>
      <c r="C702" s="69" t="s">
        <v>790</v>
      </c>
      <c r="D702" s="110" t="s">
        <v>165</v>
      </c>
      <c r="E702" s="43">
        <v>5</v>
      </c>
      <c r="F702" s="64" t="s">
        <v>40</v>
      </c>
    </row>
    <row r="703" ht="24" spans="1:6">
      <c r="A703" s="33"/>
      <c r="B703" s="177" t="s">
        <v>791</v>
      </c>
      <c r="C703" s="33"/>
      <c r="D703" s="70"/>
      <c r="E703" s="70"/>
      <c r="F703" s="70"/>
    </row>
    <row r="704" spans="1:6">
      <c r="A704" s="171"/>
      <c r="B704" s="172" t="s">
        <v>727</v>
      </c>
      <c r="C704" s="172"/>
      <c r="D704" s="173"/>
      <c r="E704" s="173"/>
      <c r="F704" s="59"/>
    </row>
    <row r="705" ht="48" spans="1:6">
      <c r="A705" s="100">
        <v>641</v>
      </c>
      <c r="B705" s="101" t="s">
        <v>278</v>
      </c>
      <c r="C705" s="101" t="s">
        <v>792</v>
      </c>
      <c r="D705" s="68" t="s">
        <v>23</v>
      </c>
      <c r="E705" s="68">
        <v>1</v>
      </c>
      <c r="F705" s="68" t="s">
        <v>277</v>
      </c>
    </row>
    <row r="706" ht="48" spans="1:6">
      <c r="A706" s="100">
        <v>642</v>
      </c>
      <c r="B706" s="101" t="s">
        <v>278</v>
      </c>
      <c r="C706" s="101" t="s">
        <v>793</v>
      </c>
      <c r="D706" s="68" t="s">
        <v>23</v>
      </c>
      <c r="E706" s="68">
        <v>1</v>
      </c>
      <c r="F706" s="68" t="s">
        <v>277</v>
      </c>
    </row>
    <row r="707" ht="48" spans="1:6">
      <c r="A707" s="100">
        <v>643</v>
      </c>
      <c r="B707" s="101" t="s">
        <v>282</v>
      </c>
      <c r="C707" s="101" t="s">
        <v>283</v>
      </c>
      <c r="D707" s="68" t="s">
        <v>284</v>
      </c>
      <c r="E707" s="68">
        <v>1</v>
      </c>
      <c r="F707" s="68" t="s">
        <v>285</v>
      </c>
    </row>
    <row r="708" ht="48" spans="1:6">
      <c r="A708" s="100">
        <v>644</v>
      </c>
      <c r="B708" s="101" t="s">
        <v>794</v>
      </c>
      <c r="C708" s="101" t="s">
        <v>795</v>
      </c>
      <c r="D708" s="68" t="s">
        <v>284</v>
      </c>
      <c r="E708" s="68">
        <v>1</v>
      </c>
      <c r="F708" s="68" t="s">
        <v>285</v>
      </c>
    </row>
    <row r="709" ht="36" spans="1:6">
      <c r="A709" s="100">
        <v>645</v>
      </c>
      <c r="B709" s="101" t="s">
        <v>294</v>
      </c>
      <c r="C709" s="101" t="s">
        <v>295</v>
      </c>
      <c r="D709" s="68" t="s">
        <v>284</v>
      </c>
      <c r="E709" s="59">
        <v>4</v>
      </c>
      <c r="F709" s="68" t="s">
        <v>296</v>
      </c>
    </row>
    <row r="710" ht="24" spans="1:6">
      <c r="A710" s="100">
        <v>646</v>
      </c>
      <c r="B710" s="101" t="s">
        <v>298</v>
      </c>
      <c r="C710" s="101" t="s">
        <v>299</v>
      </c>
      <c r="D710" s="68" t="s">
        <v>284</v>
      </c>
      <c r="E710" s="59">
        <v>2</v>
      </c>
      <c r="F710" s="68" t="s">
        <v>296</v>
      </c>
    </row>
    <row r="711" ht="36" spans="1:6">
      <c r="A711" s="100">
        <v>647</v>
      </c>
      <c r="B711" s="101" t="s">
        <v>288</v>
      </c>
      <c r="C711" s="101" t="s">
        <v>289</v>
      </c>
      <c r="D711" s="68" t="s">
        <v>83</v>
      </c>
      <c r="E711" s="59">
        <v>7</v>
      </c>
      <c r="F711" s="68" t="s">
        <v>796</v>
      </c>
    </row>
    <row r="712" ht="36" spans="1:6">
      <c r="A712" s="100">
        <v>648</v>
      </c>
      <c r="B712" s="101" t="s">
        <v>288</v>
      </c>
      <c r="C712" s="101" t="s">
        <v>291</v>
      </c>
      <c r="D712" s="68" t="s">
        <v>83</v>
      </c>
      <c r="E712" s="59">
        <v>19</v>
      </c>
      <c r="F712" s="68" t="s">
        <v>796</v>
      </c>
    </row>
    <row r="713" ht="24" spans="1:6">
      <c r="A713" s="100">
        <v>649</v>
      </c>
      <c r="B713" s="101" t="s">
        <v>292</v>
      </c>
      <c r="C713" s="101" t="s">
        <v>293</v>
      </c>
      <c r="D713" s="68" t="s">
        <v>83</v>
      </c>
      <c r="E713" s="59">
        <v>18</v>
      </c>
      <c r="F713" s="68" t="s">
        <v>796</v>
      </c>
    </row>
    <row r="714" spans="1:6">
      <c r="A714" s="100">
        <v>650</v>
      </c>
      <c r="B714" s="101" t="s">
        <v>797</v>
      </c>
      <c r="C714" s="101" t="s">
        <v>798</v>
      </c>
      <c r="D714" s="68" t="s">
        <v>83</v>
      </c>
      <c r="E714" s="59">
        <v>19</v>
      </c>
      <c r="F714" s="68" t="s">
        <v>796</v>
      </c>
    </row>
    <row r="715" spans="1:6">
      <c r="A715" s="100">
        <v>651</v>
      </c>
      <c r="B715" s="101" t="s">
        <v>797</v>
      </c>
      <c r="C715" s="101" t="s">
        <v>799</v>
      </c>
      <c r="D715" s="68" t="s">
        <v>83</v>
      </c>
      <c r="E715" s="59">
        <v>7</v>
      </c>
      <c r="F715" s="68" t="s">
        <v>796</v>
      </c>
    </row>
    <row r="716" ht="36" spans="1:6">
      <c r="A716" s="100">
        <v>652</v>
      </c>
      <c r="B716" s="101" t="s">
        <v>305</v>
      </c>
      <c r="C716" s="101" t="s">
        <v>306</v>
      </c>
      <c r="D716" s="68" t="s">
        <v>284</v>
      </c>
      <c r="E716" s="59">
        <v>19</v>
      </c>
      <c r="F716" s="68" t="s">
        <v>307</v>
      </c>
    </row>
    <row r="717" ht="36" spans="1:6">
      <c r="A717" s="100">
        <v>653</v>
      </c>
      <c r="B717" s="101" t="s">
        <v>308</v>
      </c>
      <c r="C717" s="101" t="s">
        <v>306</v>
      </c>
      <c r="D717" s="68" t="s">
        <v>284</v>
      </c>
      <c r="E717" s="59">
        <v>2</v>
      </c>
      <c r="F717" s="68" t="s">
        <v>307</v>
      </c>
    </row>
    <row r="718" ht="36" spans="1:6">
      <c r="A718" s="100">
        <v>654</v>
      </c>
      <c r="B718" s="101" t="s">
        <v>316</v>
      </c>
      <c r="C718" s="101" t="s">
        <v>317</v>
      </c>
      <c r="D718" s="68" t="s">
        <v>284</v>
      </c>
      <c r="E718" s="59">
        <v>72</v>
      </c>
      <c r="F718" s="68" t="s">
        <v>307</v>
      </c>
    </row>
    <row r="719" ht="36" spans="1:6">
      <c r="A719" s="100">
        <v>655</v>
      </c>
      <c r="B719" s="101" t="s">
        <v>319</v>
      </c>
      <c r="C719" s="101" t="s">
        <v>320</v>
      </c>
      <c r="D719" s="68" t="s">
        <v>284</v>
      </c>
      <c r="E719" s="59">
        <v>5</v>
      </c>
      <c r="F719" s="68" t="s">
        <v>307</v>
      </c>
    </row>
    <row r="720" ht="36" spans="1:6">
      <c r="A720" s="100">
        <v>656</v>
      </c>
      <c r="B720" s="101" t="s">
        <v>321</v>
      </c>
      <c r="C720" s="101" t="s">
        <v>322</v>
      </c>
      <c r="D720" s="68" t="s">
        <v>284</v>
      </c>
      <c r="E720" s="59">
        <v>4</v>
      </c>
      <c r="F720" s="68" t="s">
        <v>307</v>
      </c>
    </row>
    <row r="721" spans="1:6">
      <c r="A721" s="100">
        <v>657</v>
      </c>
      <c r="B721" s="101" t="s">
        <v>324</v>
      </c>
      <c r="C721" s="101" t="s">
        <v>325</v>
      </c>
      <c r="D721" s="68" t="s">
        <v>11</v>
      </c>
      <c r="E721" s="59">
        <v>850</v>
      </c>
      <c r="F721" s="68" t="s">
        <v>326</v>
      </c>
    </row>
    <row r="722" spans="1:6">
      <c r="A722" s="100">
        <v>658</v>
      </c>
      <c r="B722" s="101" t="s">
        <v>324</v>
      </c>
      <c r="C722" s="101" t="s">
        <v>745</v>
      </c>
      <c r="D722" s="68" t="s">
        <v>11</v>
      </c>
      <c r="E722" s="59">
        <v>1300</v>
      </c>
      <c r="F722" s="68" t="s">
        <v>326</v>
      </c>
    </row>
    <row r="723" spans="1:6">
      <c r="A723" s="100">
        <v>659</v>
      </c>
      <c r="B723" s="101" t="s">
        <v>328</v>
      </c>
      <c r="C723" s="101" t="s">
        <v>800</v>
      </c>
      <c r="D723" s="68" t="s">
        <v>11</v>
      </c>
      <c r="E723" s="59">
        <v>40</v>
      </c>
      <c r="F723" s="68" t="s">
        <v>326</v>
      </c>
    </row>
    <row r="724" spans="1:6">
      <c r="A724" s="100">
        <v>660</v>
      </c>
      <c r="B724" s="101" t="s">
        <v>328</v>
      </c>
      <c r="C724" s="101" t="s">
        <v>330</v>
      </c>
      <c r="D724" s="68" t="s">
        <v>11</v>
      </c>
      <c r="E724" s="59">
        <v>270</v>
      </c>
      <c r="F724" s="68" t="s">
        <v>326</v>
      </c>
    </row>
    <row r="725" spans="1:6">
      <c r="A725" s="100">
        <v>661</v>
      </c>
      <c r="B725" s="101" t="s">
        <v>328</v>
      </c>
      <c r="C725" s="101" t="s">
        <v>331</v>
      </c>
      <c r="D725" s="68" t="s">
        <v>11</v>
      </c>
      <c r="E725" s="59">
        <v>160</v>
      </c>
      <c r="F725" s="68" t="s">
        <v>326</v>
      </c>
    </row>
    <row r="726" spans="1:6">
      <c r="A726" s="100">
        <v>662</v>
      </c>
      <c r="B726" s="101" t="s">
        <v>328</v>
      </c>
      <c r="C726" s="101" t="s">
        <v>332</v>
      </c>
      <c r="D726" s="68" t="s">
        <v>11</v>
      </c>
      <c r="E726" s="59">
        <v>80</v>
      </c>
      <c r="F726" s="68" t="s">
        <v>326</v>
      </c>
    </row>
    <row r="727" spans="1:6">
      <c r="A727" s="100">
        <v>663</v>
      </c>
      <c r="B727" s="101" t="s">
        <v>328</v>
      </c>
      <c r="C727" s="101" t="s">
        <v>333</v>
      </c>
      <c r="D727" s="68" t="s">
        <v>11</v>
      </c>
      <c r="E727" s="59">
        <v>40</v>
      </c>
      <c r="F727" s="68" t="s">
        <v>326</v>
      </c>
    </row>
    <row r="728" spans="1:6">
      <c r="A728" s="100">
        <v>664</v>
      </c>
      <c r="B728" s="101" t="s">
        <v>328</v>
      </c>
      <c r="C728" s="101" t="s">
        <v>801</v>
      </c>
      <c r="D728" s="68" t="s">
        <v>11</v>
      </c>
      <c r="E728" s="59">
        <v>40</v>
      </c>
      <c r="F728" s="68" t="s">
        <v>326</v>
      </c>
    </row>
    <row r="729" spans="1:6">
      <c r="A729" s="100">
        <v>665</v>
      </c>
      <c r="B729" s="101" t="s">
        <v>328</v>
      </c>
      <c r="C729" s="101" t="s">
        <v>748</v>
      </c>
      <c r="D729" s="68" t="s">
        <v>11</v>
      </c>
      <c r="E729" s="59">
        <v>40</v>
      </c>
      <c r="F729" s="68" t="s">
        <v>326</v>
      </c>
    </row>
    <row r="730" spans="1:6">
      <c r="A730" s="100">
        <v>666</v>
      </c>
      <c r="B730" s="101" t="s">
        <v>328</v>
      </c>
      <c r="C730" s="101" t="s">
        <v>802</v>
      </c>
      <c r="D730" s="68" t="s">
        <v>11</v>
      </c>
      <c r="E730" s="59">
        <v>150</v>
      </c>
      <c r="F730" s="68" t="s">
        <v>326</v>
      </c>
    </row>
    <row r="731" spans="1:6">
      <c r="A731" s="100">
        <v>667</v>
      </c>
      <c r="B731" s="101" t="s">
        <v>337</v>
      </c>
      <c r="C731" s="101" t="s">
        <v>338</v>
      </c>
      <c r="D731" s="68" t="s">
        <v>11</v>
      </c>
      <c r="E731" s="59">
        <v>430</v>
      </c>
      <c r="F731" s="68" t="s">
        <v>40</v>
      </c>
    </row>
    <row r="732" spans="1:6">
      <c r="A732" s="100">
        <v>668</v>
      </c>
      <c r="B732" s="101" t="s">
        <v>337</v>
      </c>
      <c r="C732" s="101" t="s">
        <v>339</v>
      </c>
      <c r="D732" s="68" t="s">
        <v>11</v>
      </c>
      <c r="E732" s="59">
        <v>80</v>
      </c>
      <c r="F732" s="68" t="s">
        <v>40</v>
      </c>
    </row>
    <row r="733" spans="1:6">
      <c r="A733" s="100">
        <v>669</v>
      </c>
      <c r="B733" s="101" t="s">
        <v>337</v>
      </c>
      <c r="C733" s="101" t="s">
        <v>340</v>
      </c>
      <c r="D733" s="68" t="s">
        <v>11</v>
      </c>
      <c r="E733" s="59">
        <v>40</v>
      </c>
      <c r="F733" s="68" t="s">
        <v>40</v>
      </c>
    </row>
    <row r="734" spans="1:6">
      <c r="A734" s="100">
        <v>670</v>
      </c>
      <c r="B734" s="101" t="s">
        <v>337</v>
      </c>
      <c r="C734" s="101" t="s">
        <v>752</v>
      </c>
      <c r="D734" s="68" t="s">
        <v>11</v>
      </c>
      <c r="E734" s="59">
        <v>40</v>
      </c>
      <c r="F734" s="68" t="s">
        <v>40</v>
      </c>
    </row>
    <row r="735" spans="1:6">
      <c r="A735" s="100">
        <v>671</v>
      </c>
      <c r="B735" s="101" t="s">
        <v>337</v>
      </c>
      <c r="C735" s="101" t="s">
        <v>753</v>
      </c>
      <c r="D735" s="68" t="s">
        <v>11</v>
      </c>
      <c r="E735" s="59">
        <v>40</v>
      </c>
      <c r="F735" s="68" t="s">
        <v>40</v>
      </c>
    </row>
    <row r="736" spans="1:6">
      <c r="A736" s="100">
        <v>672</v>
      </c>
      <c r="B736" s="101" t="s">
        <v>337</v>
      </c>
      <c r="C736" s="101" t="s">
        <v>341</v>
      </c>
      <c r="D736" s="68" t="s">
        <v>11</v>
      </c>
      <c r="E736" s="59">
        <v>170</v>
      </c>
      <c r="F736" s="68" t="s">
        <v>40</v>
      </c>
    </row>
    <row r="737" spans="1:6">
      <c r="A737" s="100">
        <v>673</v>
      </c>
      <c r="B737" s="101" t="s">
        <v>337</v>
      </c>
      <c r="C737" s="101" t="s">
        <v>342</v>
      </c>
      <c r="D737" s="68" t="s">
        <v>11</v>
      </c>
      <c r="E737" s="59">
        <v>260</v>
      </c>
      <c r="F737" s="68" t="s">
        <v>40</v>
      </c>
    </row>
    <row r="738" spans="1:6">
      <c r="A738" s="33"/>
      <c r="B738" s="33"/>
      <c r="C738" s="31" t="s">
        <v>803</v>
      </c>
      <c r="D738" s="55"/>
      <c r="E738" s="55"/>
      <c r="F738" s="55"/>
    </row>
    <row r="739" ht="24" spans="1:6">
      <c r="A739" s="33"/>
      <c r="B739" s="147" t="s">
        <v>804</v>
      </c>
      <c r="C739" s="33"/>
      <c r="D739" s="93"/>
      <c r="E739" s="93"/>
      <c r="F739" s="93"/>
    </row>
    <row r="740" spans="1:6">
      <c r="A740" s="104">
        <v>674</v>
      </c>
      <c r="B740" s="109" t="s">
        <v>410</v>
      </c>
      <c r="C740" s="109" t="s">
        <v>411</v>
      </c>
      <c r="D740" s="62" t="s">
        <v>165</v>
      </c>
      <c r="E740" s="111">
        <f>548*4</f>
        <v>2192</v>
      </c>
      <c r="F740" s="106" t="s">
        <v>39</v>
      </c>
    </row>
    <row r="741" spans="1:6">
      <c r="A741" s="104">
        <v>675</v>
      </c>
      <c r="B741" s="178" t="s">
        <v>410</v>
      </c>
      <c r="C741" s="109" t="s">
        <v>414</v>
      </c>
      <c r="D741" s="62" t="s">
        <v>165</v>
      </c>
      <c r="E741" s="111">
        <f>153*4</f>
        <v>612</v>
      </c>
      <c r="F741" s="106" t="s">
        <v>39</v>
      </c>
    </row>
    <row r="742" spans="1:6">
      <c r="A742" s="104">
        <v>676</v>
      </c>
      <c r="B742" s="109" t="s">
        <v>415</v>
      </c>
      <c r="C742" s="109" t="s">
        <v>416</v>
      </c>
      <c r="D742" s="62" t="s">
        <v>165</v>
      </c>
      <c r="E742" s="111">
        <f>1557-417</f>
        <v>1140</v>
      </c>
      <c r="F742" s="106" t="s">
        <v>39</v>
      </c>
    </row>
    <row r="743" spans="1:6">
      <c r="A743" s="104">
        <v>677</v>
      </c>
      <c r="B743" s="109" t="s">
        <v>417</v>
      </c>
      <c r="C743" s="109" t="s">
        <v>418</v>
      </c>
      <c r="D743" s="68" t="s">
        <v>419</v>
      </c>
      <c r="E743" s="111">
        <v>23</v>
      </c>
      <c r="F743" s="106" t="s">
        <v>39</v>
      </c>
    </row>
    <row r="744" spans="1:6">
      <c r="A744" s="104">
        <v>678</v>
      </c>
      <c r="B744" s="109" t="s">
        <v>420</v>
      </c>
      <c r="C744" s="109" t="s">
        <v>421</v>
      </c>
      <c r="D744" s="68" t="s">
        <v>419</v>
      </c>
      <c r="E744" s="111">
        <v>6</v>
      </c>
      <c r="F744" s="106" t="s">
        <v>39</v>
      </c>
    </row>
    <row r="745" spans="1:6">
      <c r="A745" s="104">
        <v>679</v>
      </c>
      <c r="B745" s="108" t="s">
        <v>422</v>
      </c>
      <c r="C745" s="113" t="s">
        <v>39</v>
      </c>
      <c r="D745" s="62" t="s">
        <v>165</v>
      </c>
      <c r="E745" s="111">
        <f>13*2.3</f>
        <v>29.9</v>
      </c>
      <c r="F745" s="106" t="s">
        <v>39</v>
      </c>
    </row>
    <row r="746" spans="1:6">
      <c r="A746" s="104">
        <v>680</v>
      </c>
      <c r="B746" s="108" t="s">
        <v>423</v>
      </c>
      <c r="C746" s="113" t="s">
        <v>39</v>
      </c>
      <c r="D746" s="62" t="s">
        <v>165</v>
      </c>
      <c r="E746" s="111">
        <f>10*2.3+12</f>
        <v>35</v>
      </c>
      <c r="F746" s="106" t="s">
        <v>39</v>
      </c>
    </row>
    <row r="747" spans="1:6">
      <c r="A747" s="104">
        <v>681</v>
      </c>
      <c r="B747" s="108" t="s">
        <v>805</v>
      </c>
      <c r="C747" s="113" t="s">
        <v>39</v>
      </c>
      <c r="D747" s="62" t="s">
        <v>806</v>
      </c>
      <c r="E747" s="111">
        <v>22</v>
      </c>
      <c r="F747" s="106" t="s">
        <v>39</v>
      </c>
    </row>
    <row r="748" spans="1:6">
      <c r="A748" s="104">
        <v>682</v>
      </c>
      <c r="B748" s="108" t="s">
        <v>807</v>
      </c>
      <c r="C748" s="113" t="s">
        <v>39</v>
      </c>
      <c r="D748" s="62" t="s">
        <v>806</v>
      </c>
      <c r="E748" s="111">
        <v>15</v>
      </c>
      <c r="F748" s="106" t="s">
        <v>39</v>
      </c>
    </row>
    <row r="749" spans="1:6">
      <c r="A749" s="104">
        <v>683</v>
      </c>
      <c r="B749" s="108" t="s">
        <v>425</v>
      </c>
      <c r="C749" s="108" t="s">
        <v>426</v>
      </c>
      <c r="D749" s="62" t="s">
        <v>165</v>
      </c>
      <c r="E749" s="111">
        <f>1557-348</f>
        <v>1209</v>
      </c>
      <c r="F749" s="106" t="s">
        <v>39</v>
      </c>
    </row>
    <row r="750" spans="1:6">
      <c r="A750" s="104">
        <v>684</v>
      </c>
      <c r="B750" s="109" t="s">
        <v>425</v>
      </c>
      <c r="C750" s="109" t="s">
        <v>427</v>
      </c>
      <c r="D750" s="62" t="s">
        <v>165</v>
      </c>
      <c r="E750" s="111">
        <f>134+40</f>
        <v>174</v>
      </c>
      <c r="F750" s="106" t="s">
        <v>39</v>
      </c>
    </row>
    <row r="751" spans="1:6">
      <c r="A751" s="104">
        <v>685</v>
      </c>
      <c r="B751" s="109" t="s">
        <v>428</v>
      </c>
      <c r="C751" s="113" t="s">
        <v>39</v>
      </c>
      <c r="D751" s="62" t="s">
        <v>429</v>
      </c>
      <c r="E751" s="111">
        <v>10</v>
      </c>
      <c r="F751" s="106" t="s">
        <v>39</v>
      </c>
    </row>
    <row r="752" spans="1:6">
      <c r="A752" s="104">
        <v>686</v>
      </c>
      <c r="B752" s="108" t="s">
        <v>430</v>
      </c>
      <c r="C752" s="113" t="s">
        <v>39</v>
      </c>
      <c r="D752" s="62" t="s">
        <v>431</v>
      </c>
      <c r="E752" s="111">
        <f>E740*0.003+E741*0.2+E742*0.03+2.3*0.04*E743+E746*0.2+E749*0.002+E750*0.05</f>
        <v>183.41</v>
      </c>
      <c r="F752" s="106" t="s">
        <v>39</v>
      </c>
    </row>
    <row r="753" spans="1:6">
      <c r="A753" s="104">
        <v>687</v>
      </c>
      <c r="B753" s="108" t="s">
        <v>432</v>
      </c>
      <c r="C753" s="113" t="s">
        <v>39</v>
      </c>
      <c r="D753" s="62" t="s">
        <v>431</v>
      </c>
      <c r="E753" s="111">
        <f>E752</f>
        <v>183.41</v>
      </c>
      <c r="F753" s="106" t="s">
        <v>39</v>
      </c>
    </row>
    <row r="754" spans="1:6">
      <c r="A754" s="104">
        <v>688</v>
      </c>
      <c r="B754" s="109" t="s">
        <v>808</v>
      </c>
      <c r="C754" s="109" t="s">
        <v>809</v>
      </c>
      <c r="D754" s="110" t="s">
        <v>165</v>
      </c>
      <c r="E754" s="111">
        <f>22*4+8*1</f>
        <v>96</v>
      </c>
      <c r="F754" s="51" t="s">
        <v>40</v>
      </c>
    </row>
    <row r="755" spans="1:6">
      <c r="A755" s="104">
        <v>689</v>
      </c>
      <c r="B755" s="109" t="s">
        <v>808</v>
      </c>
      <c r="C755" s="109" t="s">
        <v>810</v>
      </c>
      <c r="D755" s="110" t="s">
        <v>165</v>
      </c>
      <c r="E755" s="111">
        <f>34*3</f>
        <v>102</v>
      </c>
      <c r="F755" s="51" t="s">
        <v>40</v>
      </c>
    </row>
    <row r="756" ht="24" spans="1:6">
      <c r="A756" s="104">
        <v>690</v>
      </c>
      <c r="B756" s="40" t="s">
        <v>811</v>
      </c>
      <c r="C756" s="40" t="s">
        <v>812</v>
      </c>
      <c r="D756" s="51" t="s">
        <v>165</v>
      </c>
      <c r="E756" s="111">
        <f>E754+E755</f>
        <v>198</v>
      </c>
      <c r="F756" s="51" t="s">
        <v>40</v>
      </c>
    </row>
    <row r="757" spans="1:6">
      <c r="A757" s="104">
        <v>691</v>
      </c>
      <c r="B757" s="109" t="s">
        <v>438</v>
      </c>
      <c r="C757" s="109" t="s">
        <v>439</v>
      </c>
      <c r="D757" s="110" t="s">
        <v>165</v>
      </c>
      <c r="E757" s="111">
        <f>31*3+11*4</f>
        <v>137</v>
      </c>
      <c r="F757" s="51" t="s">
        <v>40</v>
      </c>
    </row>
    <row r="758" spans="1:6">
      <c r="A758" s="104">
        <v>692</v>
      </c>
      <c r="B758" s="109" t="s">
        <v>441</v>
      </c>
      <c r="C758" s="113" t="s">
        <v>39</v>
      </c>
      <c r="D758" s="110" t="s">
        <v>165</v>
      </c>
      <c r="E758" s="111">
        <f>E757*2</f>
        <v>274</v>
      </c>
      <c r="F758" s="51" t="s">
        <v>40</v>
      </c>
    </row>
    <row r="759" spans="1:6">
      <c r="A759" s="104">
        <v>693</v>
      </c>
      <c r="B759" s="109" t="s">
        <v>442</v>
      </c>
      <c r="C759" s="109" t="s">
        <v>443</v>
      </c>
      <c r="D759" s="110" t="s">
        <v>165</v>
      </c>
      <c r="E759" s="111">
        <f>526*3+(22+34+16)*3*2+17*3+8*2</f>
        <v>2077</v>
      </c>
      <c r="F759" s="51" t="s">
        <v>40</v>
      </c>
    </row>
    <row r="760" spans="1:6">
      <c r="A760" s="104">
        <v>694</v>
      </c>
      <c r="B760" s="109" t="s">
        <v>444</v>
      </c>
      <c r="C760" s="101" t="s">
        <v>445</v>
      </c>
      <c r="D760" s="110" t="s">
        <v>165</v>
      </c>
      <c r="E760" s="111">
        <f>50*2</f>
        <v>100</v>
      </c>
      <c r="F760" s="51" t="s">
        <v>40</v>
      </c>
    </row>
    <row r="761" spans="1:6">
      <c r="A761" s="104">
        <v>695</v>
      </c>
      <c r="B761" s="109" t="s">
        <v>446</v>
      </c>
      <c r="C761" s="109" t="s">
        <v>447</v>
      </c>
      <c r="D761" s="110" t="s">
        <v>165</v>
      </c>
      <c r="E761" s="111">
        <f>50*3</f>
        <v>150</v>
      </c>
      <c r="F761" s="51" t="s">
        <v>40</v>
      </c>
    </row>
    <row r="762" ht="24" spans="1:6">
      <c r="A762" s="104">
        <v>696</v>
      </c>
      <c r="B762" s="109" t="s">
        <v>813</v>
      </c>
      <c r="C762" s="109" t="s">
        <v>449</v>
      </c>
      <c r="D762" s="110" t="s">
        <v>165</v>
      </c>
      <c r="E762" s="111">
        <f>8*2.4</f>
        <v>19.2</v>
      </c>
      <c r="F762" s="51" t="s">
        <v>40</v>
      </c>
    </row>
    <row r="763" spans="1:6">
      <c r="A763" s="104">
        <v>697</v>
      </c>
      <c r="B763" s="109" t="s">
        <v>814</v>
      </c>
      <c r="C763" s="109" t="s">
        <v>815</v>
      </c>
      <c r="D763" s="62" t="s">
        <v>11</v>
      </c>
      <c r="E763" s="111">
        <f>(6.3+2.4)*2+(1.3+2.4)*2</f>
        <v>24.8</v>
      </c>
      <c r="F763" s="51" t="s">
        <v>40</v>
      </c>
    </row>
    <row r="764" spans="1:6">
      <c r="A764" s="104">
        <v>698</v>
      </c>
      <c r="B764" s="109" t="s">
        <v>816</v>
      </c>
      <c r="C764" s="113" t="s">
        <v>39</v>
      </c>
      <c r="D764" s="110" t="s">
        <v>806</v>
      </c>
      <c r="E764" s="111">
        <v>18</v>
      </c>
      <c r="F764" s="51" t="s">
        <v>40</v>
      </c>
    </row>
    <row r="765" spans="1:6">
      <c r="A765" s="104">
        <v>699</v>
      </c>
      <c r="B765" s="109" t="s">
        <v>817</v>
      </c>
      <c r="C765" s="109" t="s">
        <v>818</v>
      </c>
      <c r="D765" s="62" t="s">
        <v>215</v>
      </c>
      <c r="E765" s="111">
        <v>1</v>
      </c>
      <c r="F765" s="51" t="s">
        <v>40</v>
      </c>
    </row>
    <row r="766" ht="24" spans="1:6">
      <c r="A766" s="104">
        <v>700</v>
      </c>
      <c r="B766" s="40" t="s">
        <v>454</v>
      </c>
      <c r="C766" s="40" t="s">
        <v>455</v>
      </c>
      <c r="D766" s="51" t="s">
        <v>165</v>
      </c>
      <c r="E766" s="111">
        <f>59+50+25+47+8+11</f>
        <v>200</v>
      </c>
      <c r="F766" s="45" t="s">
        <v>456</v>
      </c>
    </row>
    <row r="767" ht="24" spans="1:6">
      <c r="A767" s="104">
        <v>701</v>
      </c>
      <c r="B767" s="40" t="s">
        <v>454</v>
      </c>
      <c r="C767" s="40" t="s">
        <v>457</v>
      </c>
      <c r="D767" s="51" t="s">
        <v>165</v>
      </c>
      <c r="E767" s="111">
        <v>565</v>
      </c>
      <c r="F767" s="45" t="s">
        <v>456</v>
      </c>
    </row>
    <row r="768" spans="1:6">
      <c r="A768" s="104">
        <v>702</v>
      </c>
      <c r="B768" s="109" t="s">
        <v>459</v>
      </c>
      <c r="C768" s="109" t="s">
        <v>460</v>
      </c>
      <c r="D768" s="110" t="s">
        <v>165</v>
      </c>
      <c r="E768" s="111">
        <f>E766+E767</f>
        <v>765</v>
      </c>
      <c r="F768" s="45" t="s">
        <v>40</v>
      </c>
    </row>
    <row r="769" spans="1:6">
      <c r="A769" s="104">
        <v>703</v>
      </c>
      <c r="B769" s="109" t="s">
        <v>819</v>
      </c>
      <c r="C769" s="109" t="s">
        <v>820</v>
      </c>
      <c r="D769" s="110" t="s">
        <v>165</v>
      </c>
      <c r="E769" s="111">
        <f>55+24</f>
        <v>79</v>
      </c>
      <c r="F769" s="45" t="s">
        <v>40</v>
      </c>
    </row>
    <row r="770" spans="1:6">
      <c r="A770" s="104">
        <v>704</v>
      </c>
      <c r="B770" s="109" t="s">
        <v>821</v>
      </c>
      <c r="C770" s="109" t="s">
        <v>822</v>
      </c>
      <c r="D770" s="110" t="s">
        <v>165</v>
      </c>
      <c r="E770" s="111">
        <f>E769</f>
        <v>79</v>
      </c>
      <c r="F770" s="45" t="s">
        <v>40</v>
      </c>
    </row>
    <row r="771" spans="1:6">
      <c r="A771" s="104">
        <v>705</v>
      </c>
      <c r="B771" s="40" t="s">
        <v>823</v>
      </c>
      <c r="C771" s="109" t="s">
        <v>824</v>
      </c>
      <c r="D771" s="62" t="s">
        <v>165</v>
      </c>
      <c r="E771" s="111">
        <v>110</v>
      </c>
      <c r="F771" s="45" t="s">
        <v>40</v>
      </c>
    </row>
    <row r="772" spans="1:6">
      <c r="A772" s="104">
        <v>706</v>
      </c>
      <c r="B772" s="109" t="s">
        <v>821</v>
      </c>
      <c r="C772" s="109" t="s">
        <v>825</v>
      </c>
      <c r="D772" s="110" t="s">
        <v>165</v>
      </c>
      <c r="E772" s="111">
        <v>134</v>
      </c>
      <c r="F772" s="45" t="s">
        <v>40</v>
      </c>
    </row>
    <row r="773" ht="24" spans="1:6">
      <c r="A773" s="104">
        <v>707</v>
      </c>
      <c r="B773" s="109" t="s">
        <v>463</v>
      </c>
      <c r="C773" s="113" t="s">
        <v>39</v>
      </c>
      <c r="D773" s="62" t="s">
        <v>165</v>
      </c>
      <c r="E773" s="111">
        <v>195</v>
      </c>
      <c r="F773" s="45" t="s">
        <v>40</v>
      </c>
    </row>
    <row r="774" ht="24" spans="1:6">
      <c r="A774" s="104">
        <v>708</v>
      </c>
      <c r="B774" s="109" t="s">
        <v>464</v>
      </c>
      <c r="C774" s="113" t="s">
        <v>39</v>
      </c>
      <c r="D774" s="62" t="s">
        <v>165</v>
      </c>
      <c r="E774" s="111">
        <f>517+146</f>
        <v>663</v>
      </c>
      <c r="F774" s="45" t="s">
        <v>40</v>
      </c>
    </row>
    <row r="775" spans="1:6">
      <c r="A775" s="104">
        <v>709</v>
      </c>
      <c r="B775" s="109" t="s">
        <v>465</v>
      </c>
      <c r="C775" s="109" t="s">
        <v>466</v>
      </c>
      <c r="D775" s="110" t="s">
        <v>165</v>
      </c>
      <c r="E775" s="111">
        <v>50</v>
      </c>
      <c r="F775" s="45" t="s">
        <v>40</v>
      </c>
    </row>
    <row r="776" spans="1:6">
      <c r="A776" s="104">
        <v>710</v>
      </c>
      <c r="B776" s="109" t="s">
        <v>467</v>
      </c>
      <c r="C776" s="109" t="s">
        <v>468</v>
      </c>
      <c r="D776" s="110" t="s">
        <v>165</v>
      </c>
      <c r="E776" s="111">
        <v>2.5</v>
      </c>
      <c r="F776" s="45" t="s">
        <v>40</v>
      </c>
    </row>
    <row r="777" ht="24" spans="1:6">
      <c r="A777" s="104">
        <v>711</v>
      </c>
      <c r="B777" s="40" t="s">
        <v>469</v>
      </c>
      <c r="C777" s="40" t="s">
        <v>470</v>
      </c>
      <c r="D777" s="51" t="s">
        <v>165</v>
      </c>
      <c r="E777" s="43">
        <v>481</v>
      </c>
      <c r="F777" s="45" t="s">
        <v>471</v>
      </c>
    </row>
    <row r="778" ht="24" spans="1:6">
      <c r="A778" s="104">
        <v>712</v>
      </c>
      <c r="B778" s="69" t="s">
        <v>826</v>
      </c>
      <c r="C778" s="69" t="s">
        <v>827</v>
      </c>
      <c r="D778" s="110" t="s">
        <v>165</v>
      </c>
      <c r="E778" s="59">
        <v>36</v>
      </c>
      <c r="F778" s="51" t="s">
        <v>40</v>
      </c>
    </row>
    <row r="779" spans="1:6">
      <c r="A779" s="104">
        <v>713</v>
      </c>
      <c r="B779" s="109" t="s">
        <v>472</v>
      </c>
      <c r="C779" s="109" t="s">
        <v>473</v>
      </c>
      <c r="D779" s="110" t="s">
        <v>165</v>
      </c>
      <c r="E779" s="111">
        <v>50</v>
      </c>
      <c r="F779" s="51" t="s">
        <v>40</v>
      </c>
    </row>
    <row r="780" spans="1:6">
      <c r="A780" s="104">
        <v>714</v>
      </c>
      <c r="B780" s="109" t="s">
        <v>472</v>
      </c>
      <c r="C780" s="109" t="s">
        <v>828</v>
      </c>
      <c r="D780" s="110" t="s">
        <v>165</v>
      </c>
      <c r="E780" s="111">
        <v>134</v>
      </c>
      <c r="F780" s="51" t="s">
        <v>40</v>
      </c>
    </row>
    <row r="781" spans="1:6">
      <c r="A781" s="104">
        <v>715</v>
      </c>
      <c r="B781" s="40" t="s">
        <v>829</v>
      </c>
      <c r="C781" s="40" t="s">
        <v>830</v>
      </c>
      <c r="D781" s="51" t="s">
        <v>165</v>
      </c>
      <c r="E781" s="111">
        <v>55</v>
      </c>
      <c r="F781" s="51" t="s">
        <v>40</v>
      </c>
    </row>
    <row r="782" spans="1:6">
      <c r="A782" s="104">
        <v>716</v>
      </c>
      <c r="B782" s="40" t="s">
        <v>474</v>
      </c>
      <c r="C782" s="40" t="s">
        <v>475</v>
      </c>
      <c r="D782" s="51" t="s">
        <v>11</v>
      </c>
      <c r="E782" s="111">
        <v>495</v>
      </c>
      <c r="F782" s="51" t="s">
        <v>40</v>
      </c>
    </row>
    <row r="783" ht="24" spans="1:6">
      <c r="A783" s="104">
        <v>717</v>
      </c>
      <c r="B783" s="109" t="s">
        <v>831</v>
      </c>
      <c r="C783" s="40" t="s">
        <v>832</v>
      </c>
      <c r="D783" s="110" t="s">
        <v>83</v>
      </c>
      <c r="E783" s="111">
        <v>14</v>
      </c>
      <c r="F783" s="51"/>
    </row>
    <row r="784" spans="1:6">
      <c r="A784" s="104">
        <v>718</v>
      </c>
      <c r="B784" s="109" t="s">
        <v>476</v>
      </c>
      <c r="C784" s="40" t="s">
        <v>833</v>
      </c>
      <c r="D784" s="62" t="s">
        <v>419</v>
      </c>
      <c r="E784" s="111">
        <v>7</v>
      </c>
      <c r="F784" s="51" t="s">
        <v>435</v>
      </c>
    </row>
    <row r="785" ht="36" spans="1:7">
      <c r="A785" s="104">
        <v>719</v>
      </c>
      <c r="B785" s="109" t="s">
        <v>834</v>
      </c>
      <c r="C785" s="40" t="s">
        <v>835</v>
      </c>
      <c r="D785" s="62" t="s">
        <v>419</v>
      </c>
      <c r="E785" s="111">
        <v>3</v>
      </c>
      <c r="F785" s="51" t="s">
        <v>40</v>
      </c>
      <c r="G785" s="120"/>
    </row>
    <row r="786" ht="24" spans="1:7">
      <c r="A786" s="104">
        <v>720</v>
      </c>
      <c r="B786" s="109" t="s">
        <v>836</v>
      </c>
      <c r="C786" s="40" t="s">
        <v>837</v>
      </c>
      <c r="D786" s="62" t="s">
        <v>419</v>
      </c>
      <c r="E786" s="111">
        <v>1</v>
      </c>
      <c r="F786" s="51" t="s">
        <v>40</v>
      </c>
      <c r="G786" s="120"/>
    </row>
    <row r="787" ht="24" spans="1:7">
      <c r="A787" s="104">
        <v>721</v>
      </c>
      <c r="B787" s="109" t="s">
        <v>836</v>
      </c>
      <c r="C787" s="40" t="s">
        <v>838</v>
      </c>
      <c r="D787" s="62" t="s">
        <v>419</v>
      </c>
      <c r="E787" s="111">
        <v>2</v>
      </c>
      <c r="F787" s="51" t="s">
        <v>40</v>
      </c>
      <c r="G787" s="120"/>
    </row>
    <row r="788" ht="24" spans="1:7">
      <c r="A788" s="104">
        <v>722</v>
      </c>
      <c r="B788" s="109" t="s">
        <v>839</v>
      </c>
      <c r="C788" s="109" t="s">
        <v>840</v>
      </c>
      <c r="D788" s="62" t="s">
        <v>83</v>
      </c>
      <c r="E788" s="111">
        <v>10</v>
      </c>
      <c r="F788" s="51" t="s">
        <v>40</v>
      </c>
      <c r="G788" s="120"/>
    </row>
    <row r="789" spans="1:7">
      <c r="A789" s="104">
        <v>723</v>
      </c>
      <c r="B789" s="109" t="s">
        <v>841</v>
      </c>
      <c r="C789" s="109" t="s">
        <v>842</v>
      </c>
      <c r="D789" s="62" t="s">
        <v>83</v>
      </c>
      <c r="E789" s="111">
        <v>10</v>
      </c>
      <c r="F789" s="51" t="s">
        <v>40</v>
      </c>
      <c r="G789" s="120"/>
    </row>
    <row r="790" spans="1:6">
      <c r="A790" s="104">
        <v>724</v>
      </c>
      <c r="B790" s="109" t="s">
        <v>843</v>
      </c>
      <c r="C790" s="109" t="s">
        <v>844</v>
      </c>
      <c r="D790" s="110" t="s">
        <v>165</v>
      </c>
      <c r="E790" s="43">
        <f>2.4*1.1*5</f>
        <v>13.2</v>
      </c>
      <c r="F790" s="51" t="s">
        <v>40</v>
      </c>
    </row>
    <row r="791" spans="1:6">
      <c r="A791" s="104">
        <v>725</v>
      </c>
      <c r="B791" s="109" t="s">
        <v>488</v>
      </c>
      <c r="C791" s="109" t="s">
        <v>489</v>
      </c>
      <c r="D791" s="110" t="s">
        <v>165</v>
      </c>
      <c r="E791" s="111">
        <f>48*1.8</f>
        <v>86.4</v>
      </c>
      <c r="F791" s="51" t="s">
        <v>40</v>
      </c>
    </row>
    <row r="792" spans="1:6">
      <c r="A792" s="104">
        <v>726</v>
      </c>
      <c r="B792" s="109" t="s">
        <v>490</v>
      </c>
      <c r="C792" s="109" t="s">
        <v>491</v>
      </c>
      <c r="D792" s="110" t="s">
        <v>11</v>
      </c>
      <c r="E792" s="111">
        <v>48</v>
      </c>
      <c r="F792" s="51" t="s">
        <v>40</v>
      </c>
    </row>
    <row r="793" spans="1:6">
      <c r="A793" s="104">
        <v>727</v>
      </c>
      <c r="B793" s="108" t="s">
        <v>492</v>
      </c>
      <c r="C793" s="108" t="s">
        <v>493</v>
      </c>
      <c r="D793" s="106" t="s">
        <v>494</v>
      </c>
      <c r="E793" s="111">
        <v>4</v>
      </c>
      <c r="F793" s="106" t="s">
        <v>40</v>
      </c>
    </row>
    <row r="794" spans="1:6">
      <c r="A794" s="104">
        <v>728</v>
      </c>
      <c r="B794" s="108" t="s">
        <v>495</v>
      </c>
      <c r="C794" s="108" t="s">
        <v>496</v>
      </c>
      <c r="D794" s="106" t="s">
        <v>212</v>
      </c>
      <c r="E794" s="111">
        <f>2*1.2</f>
        <v>2.4</v>
      </c>
      <c r="F794" s="106" t="s">
        <v>40</v>
      </c>
    </row>
    <row r="795" spans="1:6">
      <c r="A795" s="104">
        <v>729</v>
      </c>
      <c r="B795" s="108" t="s">
        <v>549</v>
      </c>
      <c r="C795" s="108" t="s">
        <v>845</v>
      </c>
      <c r="D795" s="106" t="s">
        <v>83</v>
      </c>
      <c r="E795" s="111">
        <v>1</v>
      </c>
      <c r="F795" s="106" t="s">
        <v>40</v>
      </c>
    </row>
    <row r="796" spans="1:6">
      <c r="A796" s="104">
        <v>730</v>
      </c>
      <c r="B796" s="108" t="s">
        <v>543</v>
      </c>
      <c r="C796" s="108" t="s">
        <v>846</v>
      </c>
      <c r="D796" s="106" t="s">
        <v>83</v>
      </c>
      <c r="E796" s="111">
        <v>2</v>
      </c>
      <c r="F796" s="106" t="s">
        <v>40</v>
      </c>
    </row>
    <row r="797" spans="1:6">
      <c r="A797" s="104">
        <v>731</v>
      </c>
      <c r="B797" s="108" t="s">
        <v>847</v>
      </c>
      <c r="C797" s="113" t="s">
        <v>39</v>
      </c>
      <c r="D797" s="106" t="s">
        <v>83</v>
      </c>
      <c r="E797" s="111">
        <v>2</v>
      </c>
      <c r="F797" s="106" t="s">
        <v>40</v>
      </c>
    </row>
    <row r="798" spans="1:6">
      <c r="A798" s="104">
        <v>732</v>
      </c>
      <c r="B798" s="108" t="s">
        <v>545</v>
      </c>
      <c r="C798" s="108" t="s">
        <v>848</v>
      </c>
      <c r="D798" s="106" t="s">
        <v>83</v>
      </c>
      <c r="E798" s="111">
        <v>2</v>
      </c>
      <c r="F798" s="106" t="s">
        <v>40</v>
      </c>
    </row>
    <row r="799" spans="1:6">
      <c r="A799" s="104">
        <v>733</v>
      </c>
      <c r="B799" s="108" t="s">
        <v>497</v>
      </c>
      <c r="C799" s="113" t="s">
        <v>39</v>
      </c>
      <c r="D799" s="106" t="s">
        <v>83</v>
      </c>
      <c r="E799" s="111">
        <v>1</v>
      </c>
      <c r="F799" s="106"/>
    </row>
    <row r="800" spans="1:6">
      <c r="A800" s="104">
        <v>734</v>
      </c>
      <c r="B800" s="108" t="s">
        <v>498</v>
      </c>
      <c r="C800" s="108" t="s">
        <v>499</v>
      </c>
      <c r="D800" s="106" t="s">
        <v>83</v>
      </c>
      <c r="E800" s="111">
        <v>4</v>
      </c>
      <c r="F800" s="106" t="s">
        <v>40</v>
      </c>
    </row>
    <row r="801" ht="24" spans="1:6">
      <c r="A801" s="104">
        <v>735</v>
      </c>
      <c r="B801" s="108" t="s">
        <v>500</v>
      </c>
      <c r="C801" s="108" t="s">
        <v>501</v>
      </c>
      <c r="D801" s="106" t="s">
        <v>11</v>
      </c>
      <c r="E801" s="111">
        <v>2.9</v>
      </c>
      <c r="F801" s="106" t="s">
        <v>40</v>
      </c>
    </row>
    <row r="802" ht="24" spans="1:6">
      <c r="A802" s="104">
        <v>736</v>
      </c>
      <c r="B802" s="108" t="s">
        <v>849</v>
      </c>
      <c r="C802" s="108" t="s">
        <v>850</v>
      </c>
      <c r="D802" s="106" t="s">
        <v>83</v>
      </c>
      <c r="E802" s="111">
        <v>3</v>
      </c>
      <c r="F802" s="106" t="s">
        <v>40</v>
      </c>
    </row>
    <row r="803" spans="1:6">
      <c r="A803" s="104">
        <v>737</v>
      </c>
      <c r="B803" s="108" t="s">
        <v>502</v>
      </c>
      <c r="C803" s="113" t="s">
        <v>39</v>
      </c>
      <c r="D803" s="106" t="s">
        <v>83</v>
      </c>
      <c r="E803" s="111">
        <v>1</v>
      </c>
      <c r="F803" s="106" t="s">
        <v>40</v>
      </c>
    </row>
    <row r="804" spans="1:6">
      <c r="A804" s="104">
        <v>738</v>
      </c>
      <c r="B804" s="108" t="s">
        <v>503</v>
      </c>
      <c r="C804" s="108" t="s">
        <v>504</v>
      </c>
      <c r="D804" s="106" t="s">
        <v>215</v>
      </c>
      <c r="E804" s="106">
        <v>1</v>
      </c>
      <c r="F804" s="106" t="s">
        <v>40</v>
      </c>
    </row>
    <row r="805" ht="24" spans="1:6">
      <c r="A805" s="33"/>
      <c r="B805" s="147" t="s">
        <v>851</v>
      </c>
      <c r="C805" s="33"/>
      <c r="D805" s="93"/>
      <c r="E805" s="93"/>
      <c r="F805" s="93"/>
    </row>
    <row r="806" ht="24" spans="1:6">
      <c r="A806" s="48">
        <v>739</v>
      </c>
      <c r="B806" s="61" t="s">
        <v>433</v>
      </c>
      <c r="C806" s="47" t="s">
        <v>434</v>
      </c>
      <c r="D806" s="48" t="s">
        <v>165</v>
      </c>
      <c r="E806" s="68">
        <f>126*2.6</f>
        <v>327.6</v>
      </c>
      <c r="F806" s="68" t="s">
        <v>435</v>
      </c>
    </row>
    <row r="807" ht="36" spans="1:6">
      <c r="A807" s="48">
        <v>740</v>
      </c>
      <c r="B807" s="61" t="s">
        <v>436</v>
      </c>
      <c r="C807" s="47" t="s">
        <v>437</v>
      </c>
      <c r="D807" s="48" t="s">
        <v>165</v>
      </c>
      <c r="E807" s="68">
        <f>E806</f>
        <v>327.6</v>
      </c>
      <c r="F807" s="68" t="s">
        <v>40</v>
      </c>
    </row>
    <row r="808" ht="24" spans="1:6">
      <c r="A808" s="48">
        <v>741</v>
      </c>
      <c r="B808" s="61" t="s">
        <v>451</v>
      </c>
      <c r="C808" s="47" t="s">
        <v>434</v>
      </c>
      <c r="D808" s="48" t="s">
        <v>165</v>
      </c>
      <c r="E808" s="68">
        <v>146</v>
      </c>
      <c r="F808" s="68" t="s">
        <v>435</v>
      </c>
    </row>
    <row r="809" ht="36" spans="1:6">
      <c r="A809" s="48">
        <v>742</v>
      </c>
      <c r="B809" s="61" t="s">
        <v>452</v>
      </c>
      <c r="C809" s="47" t="s">
        <v>453</v>
      </c>
      <c r="D809" s="48" t="s">
        <v>165</v>
      </c>
      <c r="E809" s="68">
        <f>E808</f>
        <v>146</v>
      </c>
      <c r="F809" s="68" t="s">
        <v>40</v>
      </c>
    </row>
    <row r="810" ht="24" spans="1:6">
      <c r="A810" s="48">
        <v>743</v>
      </c>
      <c r="B810" s="40" t="s">
        <v>469</v>
      </c>
      <c r="C810" s="40" t="s">
        <v>470</v>
      </c>
      <c r="D810" s="51" t="s">
        <v>165</v>
      </c>
      <c r="E810" s="43">
        <f>146+187*0.07</f>
        <v>159.09</v>
      </c>
      <c r="F810" s="45" t="s">
        <v>471</v>
      </c>
    </row>
    <row r="811" spans="1:6">
      <c r="A811" s="48">
        <v>744</v>
      </c>
      <c r="B811" s="61" t="s">
        <v>476</v>
      </c>
      <c r="C811" s="47" t="s">
        <v>852</v>
      </c>
      <c r="D811" s="48" t="s">
        <v>419</v>
      </c>
      <c r="E811" s="68">
        <v>12</v>
      </c>
      <c r="F811" s="68" t="s">
        <v>435</v>
      </c>
    </row>
    <row r="812" spans="1:6">
      <c r="A812" s="48">
        <v>745</v>
      </c>
      <c r="B812" s="61" t="s">
        <v>853</v>
      </c>
      <c r="C812" s="47" t="s">
        <v>854</v>
      </c>
      <c r="D812" s="48" t="s">
        <v>11</v>
      </c>
      <c r="E812" s="68">
        <f>(1+2.3*2)*5</f>
        <v>28</v>
      </c>
      <c r="F812" s="68" t="s">
        <v>40</v>
      </c>
    </row>
    <row r="813" spans="1:6">
      <c r="A813" s="48">
        <v>746</v>
      </c>
      <c r="B813" s="61" t="s">
        <v>841</v>
      </c>
      <c r="C813" s="47" t="s">
        <v>842</v>
      </c>
      <c r="D813" s="48" t="s">
        <v>83</v>
      </c>
      <c r="E813" s="68">
        <v>12</v>
      </c>
      <c r="F813" s="68" t="s">
        <v>40</v>
      </c>
    </row>
    <row r="814" ht="24" spans="1:6">
      <c r="A814" s="48">
        <v>747</v>
      </c>
      <c r="B814" s="61" t="s">
        <v>855</v>
      </c>
      <c r="C814" s="47" t="s">
        <v>856</v>
      </c>
      <c r="D814" s="48" t="s">
        <v>83</v>
      </c>
      <c r="E814" s="68">
        <v>12</v>
      </c>
      <c r="F814" s="68" t="s">
        <v>40</v>
      </c>
    </row>
    <row r="815" ht="48" spans="1:6">
      <c r="A815" s="48">
        <v>748</v>
      </c>
      <c r="B815" s="61" t="s">
        <v>857</v>
      </c>
      <c r="C815" s="47" t="s">
        <v>858</v>
      </c>
      <c r="D815" s="48" t="s">
        <v>23</v>
      </c>
      <c r="E815" s="68">
        <v>7</v>
      </c>
      <c r="F815" s="68" t="s">
        <v>859</v>
      </c>
    </row>
    <row r="816" ht="18.75" spans="1:6">
      <c r="A816" s="33"/>
      <c r="B816" s="34"/>
      <c r="C816" s="35" t="s">
        <v>860</v>
      </c>
      <c r="D816" s="35"/>
      <c r="E816" s="35"/>
      <c r="F816" s="35"/>
    </row>
    <row r="817" ht="24" spans="1:6">
      <c r="A817" s="102">
        <v>749</v>
      </c>
      <c r="B817" s="113" t="s">
        <v>506</v>
      </c>
      <c r="C817" s="113" t="s">
        <v>507</v>
      </c>
      <c r="D817" s="102" t="s">
        <v>11</v>
      </c>
      <c r="E817" s="114">
        <v>130</v>
      </c>
      <c r="F817" s="45" t="s">
        <v>508</v>
      </c>
    </row>
    <row r="818" ht="24" spans="1:6">
      <c r="A818" s="102">
        <v>750</v>
      </c>
      <c r="B818" s="113" t="s">
        <v>506</v>
      </c>
      <c r="C818" s="113" t="s">
        <v>509</v>
      </c>
      <c r="D818" s="102" t="s">
        <v>11</v>
      </c>
      <c r="E818" s="114">
        <v>52</v>
      </c>
      <c r="F818" s="45" t="s">
        <v>508</v>
      </c>
    </row>
    <row r="819" ht="24" spans="1:6">
      <c r="A819" s="102">
        <v>751</v>
      </c>
      <c r="B819" s="113" t="s">
        <v>506</v>
      </c>
      <c r="C819" s="113" t="s">
        <v>251</v>
      </c>
      <c r="D819" s="102" t="s">
        <v>11</v>
      </c>
      <c r="E819" s="114">
        <v>28</v>
      </c>
      <c r="F819" s="45" t="s">
        <v>508</v>
      </c>
    </row>
    <row r="820" ht="24" spans="1:6">
      <c r="A820" s="102">
        <v>752</v>
      </c>
      <c r="B820" s="113" t="s">
        <v>506</v>
      </c>
      <c r="C820" s="113" t="s">
        <v>250</v>
      </c>
      <c r="D820" s="102" t="s">
        <v>11</v>
      </c>
      <c r="E820" s="114">
        <v>25</v>
      </c>
      <c r="F820" s="45" t="s">
        <v>508</v>
      </c>
    </row>
    <row r="821" ht="24" spans="1:6">
      <c r="A821" s="102">
        <v>753</v>
      </c>
      <c r="B821" s="113" t="s">
        <v>506</v>
      </c>
      <c r="C821" s="113" t="s">
        <v>249</v>
      </c>
      <c r="D821" s="102" t="s">
        <v>11</v>
      </c>
      <c r="E821" s="114">
        <v>25</v>
      </c>
      <c r="F821" s="45" t="s">
        <v>508</v>
      </c>
    </row>
    <row r="822" ht="24" spans="1:6">
      <c r="A822" s="102">
        <v>754</v>
      </c>
      <c r="B822" s="40" t="s">
        <v>510</v>
      </c>
      <c r="C822" s="113" t="s">
        <v>511</v>
      </c>
      <c r="D822" s="102" t="s">
        <v>17</v>
      </c>
      <c r="E822" s="114">
        <v>20</v>
      </c>
      <c r="F822" s="45" t="s">
        <v>508</v>
      </c>
    </row>
    <row r="823" ht="24" spans="1:6">
      <c r="A823" s="102">
        <v>755</v>
      </c>
      <c r="B823" s="113" t="s">
        <v>512</v>
      </c>
      <c r="C823" s="113" t="s">
        <v>513</v>
      </c>
      <c r="D823" s="102" t="s">
        <v>17</v>
      </c>
      <c r="E823" s="114">
        <v>4</v>
      </c>
      <c r="F823" s="45" t="s">
        <v>508</v>
      </c>
    </row>
    <row r="824" ht="24" spans="1:6">
      <c r="A824" s="102">
        <v>756</v>
      </c>
      <c r="B824" s="113" t="s">
        <v>512</v>
      </c>
      <c r="C824" s="113" t="s">
        <v>514</v>
      </c>
      <c r="D824" s="102" t="s">
        <v>17</v>
      </c>
      <c r="E824" s="114">
        <v>4</v>
      </c>
      <c r="F824" s="45" t="s">
        <v>508</v>
      </c>
    </row>
    <row r="825" ht="24" spans="1:6">
      <c r="A825" s="102">
        <v>757</v>
      </c>
      <c r="B825" s="113" t="s">
        <v>512</v>
      </c>
      <c r="C825" s="113" t="s">
        <v>515</v>
      </c>
      <c r="D825" s="102" t="s">
        <v>17</v>
      </c>
      <c r="E825" s="114">
        <v>1</v>
      </c>
      <c r="F825" s="45" t="s">
        <v>508</v>
      </c>
    </row>
    <row r="826" spans="1:6">
      <c r="A826" s="102">
        <v>758</v>
      </c>
      <c r="B826" s="113" t="s">
        <v>861</v>
      </c>
      <c r="C826" s="113" t="s">
        <v>250</v>
      </c>
      <c r="D826" s="102" t="s">
        <v>17</v>
      </c>
      <c r="E826" s="114">
        <v>1</v>
      </c>
      <c r="F826" s="102" t="s">
        <v>40</v>
      </c>
    </row>
    <row r="827" spans="1:6">
      <c r="A827" s="102">
        <v>759</v>
      </c>
      <c r="B827" s="40" t="s">
        <v>862</v>
      </c>
      <c r="C827" s="40" t="s">
        <v>863</v>
      </c>
      <c r="D827" s="102" t="s">
        <v>17</v>
      </c>
      <c r="E827" s="114">
        <v>1</v>
      </c>
      <c r="F827" s="102" t="s">
        <v>40</v>
      </c>
    </row>
    <row r="828" spans="1:6">
      <c r="A828" s="102">
        <v>760</v>
      </c>
      <c r="B828" s="40" t="s">
        <v>519</v>
      </c>
      <c r="C828" s="40" t="s">
        <v>520</v>
      </c>
      <c r="D828" s="102" t="s">
        <v>17</v>
      </c>
      <c r="E828" s="114">
        <v>1</v>
      </c>
      <c r="F828" s="102" t="s">
        <v>40</v>
      </c>
    </row>
    <row r="829" spans="1:6">
      <c r="A829" s="102">
        <v>761</v>
      </c>
      <c r="B829" s="40" t="s">
        <v>519</v>
      </c>
      <c r="C829" s="40" t="s">
        <v>864</v>
      </c>
      <c r="D829" s="102" t="s">
        <v>17</v>
      </c>
      <c r="E829" s="114">
        <v>3</v>
      </c>
      <c r="F829" s="102" t="s">
        <v>40</v>
      </c>
    </row>
    <row r="830" spans="1:6">
      <c r="A830" s="102">
        <v>762</v>
      </c>
      <c r="B830" s="113" t="s">
        <v>865</v>
      </c>
      <c r="C830" s="113" t="s">
        <v>249</v>
      </c>
      <c r="D830" s="102" t="s">
        <v>17</v>
      </c>
      <c r="E830" s="114">
        <v>1</v>
      </c>
      <c r="F830" s="102" t="s">
        <v>40</v>
      </c>
    </row>
    <row r="831" spans="1:6">
      <c r="A831" s="102">
        <v>763</v>
      </c>
      <c r="B831" s="115" t="s">
        <v>521</v>
      </c>
      <c r="C831" s="115" t="s">
        <v>522</v>
      </c>
      <c r="D831" s="116" t="s">
        <v>11</v>
      </c>
      <c r="E831" s="117">
        <v>70</v>
      </c>
      <c r="F831" s="102" t="s">
        <v>40</v>
      </c>
    </row>
    <row r="832" spans="1:6">
      <c r="A832" s="102">
        <v>764</v>
      </c>
      <c r="B832" s="115" t="s">
        <v>521</v>
      </c>
      <c r="C832" s="115" t="s">
        <v>523</v>
      </c>
      <c r="D832" s="116" t="s">
        <v>11</v>
      </c>
      <c r="E832" s="117">
        <v>55</v>
      </c>
      <c r="F832" s="102" t="s">
        <v>40</v>
      </c>
    </row>
    <row r="833" spans="1:6">
      <c r="A833" s="102">
        <v>765</v>
      </c>
      <c r="B833" s="115" t="s">
        <v>521</v>
      </c>
      <c r="C833" s="115" t="s">
        <v>524</v>
      </c>
      <c r="D833" s="116" t="s">
        <v>11</v>
      </c>
      <c r="E833" s="117">
        <v>12</v>
      </c>
      <c r="F833" s="102" t="s">
        <v>40</v>
      </c>
    </row>
    <row r="834" spans="1:6">
      <c r="A834" s="102">
        <v>766</v>
      </c>
      <c r="B834" s="113" t="s">
        <v>525</v>
      </c>
      <c r="C834" s="113" t="s">
        <v>249</v>
      </c>
      <c r="D834" s="102" t="s">
        <v>17</v>
      </c>
      <c r="E834" s="114">
        <v>10</v>
      </c>
      <c r="F834" s="102" t="s">
        <v>40</v>
      </c>
    </row>
    <row r="835" spans="1:6">
      <c r="A835" s="102">
        <v>767</v>
      </c>
      <c r="B835" s="113" t="s">
        <v>525</v>
      </c>
      <c r="C835" s="113" t="s">
        <v>526</v>
      </c>
      <c r="D835" s="102" t="s">
        <v>17</v>
      </c>
      <c r="E835" s="114">
        <v>2</v>
      </c>
      <c r="F835" s="102" t="s">
        <v>40</v>
      </c>
    </row>
    <row r="836" spans="1:6">
      <c r="A836" s="102">
        <v>768</v>
      </c>
      <c r="B836" s="113" t="s">
        <v>527</v>
      </c>
      <c r="C836" s="113" t="s">
        <v>526</v>
      </c>
      <c r="D836" s="102" t="s">
        <v>17</v>
      </c>
      <c r="E836" s="114">
        <v>3</v>
      </c>
      <c r="F836" s="102" t="s">
        <v>40</v>
      </c>
    </row>
    <row r="837" spans="1:6">
      <c r="A837" s="102">
        <v>769</v>
      </c>
      <c r="B837" s="113" t="s">
        <v>527</v>
      </c>
      <c r="C837" s="113" t="s">
        <v>528</v>
      </c>
      <c r="D837" s="102" t="s">
        <v>17</v>
      </c>
      <c r="E837" s="114">
        <v>2</v>
      </c>
      <c r="F837" s="102" t="s">
        <v>40</v>
      </c>
    </row>
    <row r="838" spans="1:6">
      <c r="A838" s="102">
        <v>770</v>
      </c>
      <c r="B838" s="113" t="s">
        <v>529</v>
      </c>
      <c r="C838" s="113" t="s">
        <v>530</v>
      </c>
      <c r="D838" s="102" t="s">
        <v>215</v>
      </c>
      <c r="E838" s="114">
        <v>1</v>
      </c>
      <c r="F838" s="102" t="s">
        <v>40</v>
      </c>
    </row>
    <row r="839" spans="1:6">
      <c r="A839" s="102">
        <v>771</v>
      </c>
      <c r="B839" s="113" t="s">
        <v>531</v>
      </c>
      <c r="C839" s="113" t="s">
        <v>39</v>
      </c>
      <c r="D839" s="102" t="s">
        <v>532</v>
      </c>
      <c r="E839" s="114">
        <v>200</v>
      </c>
      <c r="F839" s="102" t="s">
        <v>40</v>
      </c>
    </row>
    <row r="840" spans="1:6">
      <c r="A840" s="102">
        <v>772</v>
      </c>
      <c r="B840" s="113" t="s">
        <v>533</v>
      </c>
      <c r="C840" s="113" t="s">
        <v>39</v>
      </c>
      <c r="D840" s="102" t="s">
        <v>215</v>
      </c>
      <c r="E840" s="114">
        <v>1</v>
      </c>
      <c r="F840" s="102" t="s">
        <v>40</v>
      </c>
    </row>
    <row r="841" spans="1:6">
      <c r="A841" s="102">
        <v>773</v>
      </c>
      <c r="B841" s="113" t="s">
        <v>534</v>
      </c>
      <c r="C841" s="113" t="s">
        <v>535</v>
      </c>
      <c r="D841" s="102" t="s">
        <v>17</v>
      </c>
      <c r="E841" s="114">
        <v>38</v>
      </c>
      <c r="F841" s="102" t="s">
        <v>40</v>
      </c>
    </row>
    <row r="842" spans="1:6">
      <c r="A842" s="102">
        <v>774</v>
      </c>
      <c r="B842" s="40" t="s">
        <v>536</v>
      </c>
      <c r="C842" s="40" t="s">
        <v>537</v>
      </c>
      <c r="D842" s="45" t="s">
        <v>83</v>
      </c>
      <c r="E842" s="111">
        <v>2</v>
      </c>
      <c r="F842" s="45" t="s">
        <v>40</v>
      </c>
    </row>
    <row r="843" spans="1:6">
      <c r="A843" s="102">
        <v>775</v>
      </c>
      <c r="B843" s="40" t="s">
        <v>538</v>
      </c>
      <c r="C843" s="40" t="s">
        <v>866</v>
      </c>
      <c r="D843" s="45" t="s">
        <v>17</v>
      </c>
      <c r="E843" s="111">
        <v>1</v>
      </c>
      <c r="F843" s="45" t="s">
        <v>540</v>
      </c>
    </row>
    <row r="844" ht="48" spans="1:6">
      <c r="A844" s="102">
        <v>776</v>
      </c>
      <c r="B844" s="40" t="s">
        <v>541</v>
      </c>
      <c r="C844" s="40" t="s">
        <v>542</v>
      </c>
      <c r="D844" s="45" t="s">
        <v>17</v>
      </c>
      <c r="E844" s="111">
        <v>9</v>
      </c>
      <c r="F844" s="45" t="s">
        <v>540</v>
      </c>
    </row>
    <row r="845" ht="18.75" spans="1:6">
      <c r="A845" s="33"/>
      <c r="B845" s="34"/>
      <c r="C845" s="35" t="s">
        <v>867</v>
      </c>
      <c r="D845" s="35"/>
      <c r="E845" s="35"/>
      <c r="F845" s="35"/>
    </row>
    <row r="846" ht="34.15" customHeight="1" spans="1:6">
      <c r="A846" s="179"/>
      <c r="B846" s="180" t="s">
        <v>868</v>
      </c>
      <c r="C846" s="180"/>
      <c r="D846" s="181"/>
      <c r="E846" s="181"/>
      <c r="F846" s="39"/>
    </row>
    <row r="847" ht="24" spans="1:6">
      <c r="A847" s="179">
        <v>777</v>
      </c>
      <c r="B847" s="182" t="s">
        <v>9</v>
      </c>
      <c r="C847" s="53" t="s">
        <v>28</v>
      </c>
      <c r="D847" s="51" t="s">
        <v>11</v>
      </c>
      <c r="E847" s="183">
        <v>2.7</v>
      </c>
      <c r="F847" s="39" t="s">
        <v>12</v>
      </c>
    </row>
    <row r="848" ht="72" spans="1:6">
      <c r="A848" s="179">
        <v>778</v>
      </c>
      <c r="B848" s="182" t="s">
        <v>552</v>
      </c>
      <c r="C848" s="44" t="s">
        <v>553</v>
      </c>
      <c r="D848" s="51" t="s">
        <v>37</v>
      </c>
      <c r="E848" s="183">
        <v>6</v>
      </c>
      <c r="F848" s="49" t="s">
        <v>12</v>
      </c>
    </row>
    <row r="849" spans="1:6">
      <c r="A849" s="179"/>
      <c r="B849" s="180" t="s">
        <v>869</v>
      </c>
      <c r="C849" s="180"/>
      <c r="D849" s="181"/>
      <c r="E849" s="181"/>
      <c r="F849" s="39"/>
    </row>
    <row r="850" ht="24" spans="1:6">
      <c r="A850" s="179">
        <v>779</v>
      </c>
      <c r="B850" s="182" t="s">
        <v>9</v>
      </c>
      <c r="C850" s="53" t="s">
        <v>28</v>
      </c>
      <c r="D850" s="51" t="s">
        <v>11</v>
      </c>
      <c r="E850" s="183">
        <f>4.7+5.7</f>
        <v>10.4</v>
      </c>
      <c r="F850" s="39" t="s">
        <v>12</v>
      </c>
    </row>
    <row r="851" ht="24" spans="1:6">
      <c r="A851" s="179">
        <v>780</v>
      </c>
      <c r="B851" s="182" t="s">
        <v>13</v>
      </c>
      <c r="C851" s="41" t="s">
        <v>14</v>
      </c>
      <c r="D851" s="51" t="s">
        <v>11</v>
      </c>
      <c r="E851" s="183">
        <v>6</v>
      </c>
      <c r="F851" s="39" t="s">
        <v>12</v>
      </c>
    </row>
    <row r="852" ht="60" spans="1:6">
      <c r="A852" s="179">
        <v>781</v>
      </c>
      <c r="B852" s="182" t="s">
        <v>15</v>
      </c>
      <c r="C852" s="44" t="s">
        <v>53</v>
      </c>
      <c r="D852" s="51" t="s">
        <v>17</v>
      </c>
      <c r="E852" s="183">
        <v>2</v>
      </c>
      <c r="F852" s="49" t="s">
        <v>18</v>
      </c>
    </row>
    <row r="853" ht="36" spans="1:6">
      <c r="A853" s="179">
        <v>782</v>
      </c>
      <c r="B853" s="182" t="s">
        <v>19</v>
      </c>
      <c r="C853" s="44" t="s">
        <v>20</v>
      </c>
      <c r="D853" s="51" t="s">
        <v>17</v>
      </c>
      <c r="E853" s="183">
        <v>2</v>
      </c>
      <c r="F853" s="49" t="s">
        <v>18</v>
      </c>
    </row>
    <row r="854" ht="48" spans="1:6">
      <c r="A854" s="179"/>
      <c r="B854" s="184" t="s">
        <v>870</v>
      </c>
      <c r="C854" s="185" t="s">
        <v>563</v>
      </c>
      <c r="D854" s="51" t="s">
        <v>17</v>
      </c>
      <c r="E854" s="183">
        <v>2</v>
      </c>
      <c r="F854" s="49" t="s">
        <v>18</v>
      </c>
    </row>
    <row r="855" ht="60" spans="1:6">
      <c r="A855" s="179">
        <v>783</v>
      </c>
      <c r="B855" s="182" t="s">
        <v>564</v>
      </c>
      <c r="C855" s="44" t="s">
        <v>565</v>
      </c>
      <c r="D855" s="51" t="s">
        <v>17</v>
      </c>
      <c r="E855" s="183">
        <v>1</v>
      </c>
      <c r="F855" s="49" t="s">
        <v>18</v>
      </c>
    </row>
    <row r="856" spans="1:6">
      <c r="A856" s="179">
        <v>784</v>
      </c>
      <c r="B856" s="182" t="s">
        <v>871</v>
      </c>
      <c r="C856" s="44" t="s">
        <v>872</v>
      </c>
      <c r="D856" s="186" t="s">
        <v>11</v>
      </c>
      <c r="E856" s="183">
        <v>6</v>
      </c>
      <c r="F856" s="49"/>
    </row>
    <row r="857" spans="1:6">
      <c r="A857" s="179">
        <v>785</v>
      </c>
      <c r="B857" s="182" t="s">
        <v>573</v>
      </c>
      <c r="C857" s="109" t="s">
        <v>574</v>
      </c>
      <c r="D857" s="51" t="s">
        <v>17</v>
      </c>
      <c r="E857" s="183">
        <v>3</v>
      </c>
      <c r="F857" s="49" t="s">
        <v>12</v>
      </c>
    </row>
    <row r="858" spans="1:6">
      <c r="A858" s="179">
        <v>786</v>
      </c>
      <c r="B858" s="182" t="s">
        <v>25</v>
      </c>
      <c r="C858" s="44" t="s">
        <v>26</v>
      </c>
      <c r="D858" s="51" t="s">
        <v>17</v>
      </c>
      <c r="E858" s="183">
        <v>4</v>
      </c>
      <c r="F858" s="49" t="s">
        <v>12</v>
      </c>
    </row>
    <row r="859" ht="24" spans="1:6">
      <c r="A859" s="179"/>
      <c r="B859" s="180" t="s">
        <v>873</v>
      </c>
      <c r="C859" s="180"/>
      <c r="D859" s="181"/>
      <c r="E859" s="181"/>
      <c r="F859" s="39"/>
    </row>
    <row r="860" ht="24" spans="1:6">
      <c r="A860" s="179">
        <v>787</v>
      </c>
      <c r="B860" s="182" t="s">
        <v>9</v>
      </c>
      <c r="C860" s="53" t="s">
        <v>28</v>
      </c>
      <c r="D860" s="51" t="s">
        <v>11</v>
      </c>
      <c r="E860" s="183">
        <f>3.8+2.6</f>
        <v>6.4</v>
      </c>
      <c r="F860" s="39" t="s">
        <v>12</v>
      </c>
    </row>
    <row r="861" ht="72" spans="1:6">
      <c r="A861" s="179">
        <v>788</v>
      </c>
      <c r="B861" s="182" t="s">
        <v>35</v>
      </c>
      <c r="C861" s="44" t="s">
        <v>36</v>
      </c>
      <c r="D861" s="51" t="s">
        <v>37</v>
      </c>
      <c r="E861" s="183">
        <v>16</v>
      </c>
      <c r="F861" s="49" t="s">
        <v>12</v>
      </c>
    </row>
    <row r="862" spans="1:6">
      <c r="A862" s="179">
        <v>789</v>
      </c>
      <c r="B862" s="182" t="s">
        <v>25</v>
      </c>
      <c r="C862" s="44" t="s">
        <v>26</v>
      </c>
      <c r="D862" s="51" t="s">
        <v>17</v>
      </c>
      <c r="E862" s="183">
        <v>2</v>
      </c>
      <c r="F862" s="49" t="s">
        <v>12</v>
      </c>
    </row>
    <row r="863" ht="84" spans="1:6">
      <c r="A863" s="179">
        <v>790</v>
      </c>
      <c r="B863" s="182" t="s">
        <v>42</v>
      </c>
      <c r="C863" s="44" t="s">
        <v>43</v>
      </c>
      <c r="D863" s="51" t="s">
        <v>17</v>
      </c>
      <c r="E863" s="183">
        <v>3</v>
      </c>
      <c r="F863" s="49" t="s">
        <v>12</v>
      </c>
    </row>
    <row r="864" ht="48" spans="1:6">
      <c r="A864" s="179">
        <v>791</v>
      </c>
      <c r="B864" s="182" t="s">
        <v>62</v>
      </c>
      <c r="C864" s="182" t="s">
        <v>589</v>
      </c>
      <c r="D864" s="51" t="s">
        <v>37</v>
      </c>
      <c r="E864" s="183">
        <v>4</v>
      </c>
      <c r="F864" s="39" t="s">
        <v>64</v>
      </c>
    </row>
    <row r="865" spans="1:6">
      <c r="A865" s="179">
        <v>792</v>
      </c>
      <c r="B865" s="182" t="s">
        <v>65</v>
      </c>
      <c r="C865" s="44" t="s">
        <v>66</v>
      </c>
      <c r="D865" s="51" t="s">
        <v>67</v>
      </c>
      <c r="E865" s="183">
        <v>5</v>
      </c>
      <c r="F865" s="39" t="s">
        <v>64</v>
      </c>
    </row>
    <row r="866" spans="1:6">
      <c r="A866" s="179">
        <v>793</v>
      </c>
      <c r="B866" s="182" t="s">
        <v>587</v>
      </c>
      <c r="C866" s="182" t="s">
        <v>588</v>
      </c>
      <c r="D866" s="51" t="s">
        <v>67</v>
      </c>
      <c r="E866" s="183">
        <v>3</v>
      </c>
      <c r="F866" s="39" t="s">
        <v>64</v>
      </c>
    </row>
    <row r="867" ht="18.75" spans="1:6">
      <c r="A867" s="33"/>
      <c r="B867" s="34"/>
      <c r="C867" s="35" t="s">
        <v>874</v>
      </c>
      <c r="D867" s="35"/>
      <c r="E867" s="35"/>
      <c r="F867" s="35"/>
    </row>
    <row r="868" spans="1:6">
      <c r="A868" s="33"/>
      <c r="B868" s="147" t="s">
        <v>875</v>
      </c>
      <c r="C868" s="33"/>
      <c r="D868" s="93"/>
      <c r="E868" s="93"/>
      <c r="F868" s="93"/>
    </row>
    <row r="869" spans="1:6">
      <c r="A869" s="187" t="s">
        <v>876</v>
      </c>
      <c r="B869" s="188" t="s">
        <v>877</v>
      </c>
      <c r="C869" s="188"/>
      <c r="D869" s="189"/>
      <c r="E869" s="189"/>
      <c r="F869" s="111"/>
    </row>
    <row r="870" ht="24" spans="1:6">
      <c r="A870" s="95">
        <v>794</v>
      </c>
      <c r="B870" s="40" t="s">
        <v>218</v>
      </c>
      <c r="C870" s="96" t="s">
        <v>219</v>
      </c>
      <c r="D870" s="51" t="s">
        <v>215</v>
      </c>
      <c r="E870" s="98">
        <v>1</v>
      </c>
      <c r="F870" s="45" t="s">
        <v>40</v>
      </c>
    </row>
    <row r="871" spans="1:6">
      <c r="A871" s="95">
        <v>795</v>
      </c>
      <c r="B871" s="40" t="s">
        <v>220</v>
      </c>
      <c r="C871" s="96" t="s">
        <v>220</v>
      </c>
      <c r="D871" s="51" t="s">
        <v>23</v>
      </c>
      <c r="E871" s="98">
        <v>12</v>
      </c>
      <c r="F871" s="45" t="s">
        <v>40</v>
      </c>
    </row>
    <row r="872" ht="24" spans="1:6">
      <c r="A872" s="187" t="s">
        <v>878</v>
      </c>
      <c r="B872" s="188" t="s">
        <v>879</v>
      </c>
      <c r="C872" s="188"/>
      <c r="D872" s="189"/>
      <c r="E872" s="189"/>
      <c r="F872" s="111"/>
    </row>
    <row r="873" spans="1:6">
      <c r="A873" s="190">
        <v>796</v>
      </c>
      <c r="B873" s="182" t="s">
        <v>222</v>
      </c>
      <c r="C873" s="191" t="s">
        <v>223</v>
      </c>
      <c r="D873" s="192" t="s">
        <v>11</v>
      </c>
      <c r="E873" s="193">
        <v>20</v>
      </c>
      <c r="F873" s="45" t="s">
        <v>224</v>
      </c>
    </row>
    <row r="874" spans="1:6">
      <c r="A874" s="190">
        <v>797</v>
      </c>
      <c r="B874" s="182" t="s">
        <v>222</v>
      </c>
      <c r="C874" s="191" t="s">
        <v>225</v>
      </c>
      <c r="D874" s="192" t="s">
        <v>11</v>
      </c>
      <c r="E874" s="193">
        <v>22</v>
      </c>
      <c r="F874" s="45" t="s">
        <v>224</v>
      </c>
    </row>
    <row r="875" spans="1:6">
      <c r="A875" s="190">
        <v>798</v>
      </c>
      <c r="B875" s="182" t="s">
        <v>222</v>
      </c>
      <c r="C875" s="191" t="s">
        <v>226</v>
      </c>
      <c r="D875" s="192" t="s">
        <v>11</v>
      </c>
      <c r="E875" s="193">
        <v>38</v>
      </c>
      <c r="F875" s="45" t="s">
        <v>224</v>
      </c>
    </row>
    <row r="876" spans="1:6">
      <c r="A876" s="190">
        <v>799</v>
      </c>
      <c r="B876" s="182" t="s">
        <v>222</v>
      </c>
      <c r="C876" s="191" t="s">
        <v>227</v>
      </c>
      <c r="D876" s="192" t="s">
        <v>11</v>
      </c>
      <c r="E876" s="193">
        <v>15</v>
      </c>
      <c r="F876" s="45" t="s">
        <v>224</v>
      </c>
    </row>
    <row r="877" spans="1:6">
      <c r="A877" s="190">
        <v>800</v>
      </c>
      <c r="B877" s="182" t="s">
        <v>222</v>
      </c>
      <c r="C877" s="191" t="s">
        <v>228</v>
      </c>
      <c r="D877" s="192" t="s">
        <v>11</v>
      </c>
      <c r="E877" s="193">
        <v>12</v>
      </c>
      <c r="F877" s="45" t="s">
        <v>224</v>
      </c>
    </row>
    <row r="878" spans="1:6">
      <c r="A878" s="190">
        <v>801</v>
      </c>
      <c r="B878" s="182" t="s">
        <v>222</v>
      </c>
      <c r="C878" s="191" t="s">
        <v>880</v>
      </c>
      <c r="D878" s="192" t="s">
        <v>11</v>
      </c>
      <c r="E878" s="193">
        <v>8</v>
      </c>
      <c r="F878" s="45" t="s">
        <v>224</v>
      </c>
    </row>
    <row r="879" spans="1:6">
      <c r="A879" s="190">
        <v>802</v>
      </c>
      <c r="B879" s="182" t="s">
        <v>222</v>
      </c>
      <c r="C879" s="191" t="s">
        <v>230</v>
      </c>
      <c r="D879" s="192" t="s">
        <v>11</v>
      </c>
      <c r="E879" s="193">
        <v>22</v>
      </c>
      <c r="F879" s="45" t="s">
        <v>224</v>
      </c>
    </row>
    <row r="880" spans="1:6">
      <c r="A880" s="190">
        <v>803</v>
      </c>
      <c r="B880" s="182" t="s">
        <v>222</v>
      </c>
      <c r="C880" s="191" t="s">
        <v>881</v>
      </c>
      <c r="D880" s="192" t="s">
        <v>11</v>
      </c>
      <c r="E880" s="193">
        <v>8</v>
      </c>
      <c r="F880" s="45" t="s">
        <v>224</v>
      </c>
    </row>
    <row r="881" ht="24" spans="1:6">
      <c r="A881" s="190">
        <v>804</v>
      </c>
      <c r="B881" s="182" t="s">
        <v>665</v>
      </c>
      <c r="C881" s="191" t="s">
        <v>232</v>
      </c>
      <c r="D881" s="192" t="s">
        <v>11</v>
      </c>
      <c r="E881" s="193">
        <v>20</v>
      </c>
      <c r="F881" s="45" t="s">
        <v>233</v>
      </c>
    </row>
    <row r="882" ht="24" spans="1:6">
      <c r="A882" s="190">
        <v>805</v>
      </c>
      <c r="B882" s="182" t="s">
        <v>665</v>
      </c>
      <c r="C882" s="191" t="s">
        <v>234</v>
      </c>
      <c r="D882" s="192" t="s">
        <v>11</v>
      </c>
      <c r="E882" s="193">
        <v>22</v>
      </c>
      <c r="F882" s="45" t="s">
        <v>233</v>
      </c>
    </row>
    <row r="883" ht="24" spans="1:6">
      <c r="A883" s="190">
        <v>806</v>
      </c>
      <c r="B883" s="182" t="s">
        <v>665</v>
      </c>
      <c r="C883" s="191" t="s">
        <v>235</v>
      </c>
      <c r="D883" s="192" t="s">
        <v>11</v>
      </c>
      <c r="E883" s="193">
        <v>38</v>
      </c>
      <c r="F883" s="45" t="s">
        <v>233</v>
      </c>
    </row>
    <row r="884" ht="24" spans="1:6">
      <c r="A884" s="190">
        <v>807</v>
      </c>
      <c r="B884" s="182" t="s">
        <v>665</v>
      </c>
      <c r="C884" s="191" t="s">
        <v>236</v>
      </c>
      <c r="D884" s="192" t="s">
        <v>11</v>
      </c>
      <c r="E884" s="193">
        <v>15</v>
      </c>
      <c r="F884" s="45" t="s">
        <v>233</v>
      </c>
    </row>
    <row r="885" ht="24" spans="1:6">
      <c r="A885" s="190">
        <v>808</v>
      </c>
      <c r="B885" s="182" t="s">
        <v>665</v>
      </c>
      <c r="C885" s="191" t="s">
        <v>237</v>
      </c>
      <c r="D885" s="192" t="s">
        <v>11</v>
      </c>
      <c r="E885" s="193">
        <v>12</v>
      </c>
      <c r="F885" s="45" t="s">
        <v>233</v>
      </c>
    </row>
    <row r="886" ht="24" spans="1:6">
      <c r="A886" s="190">
        <v>809</v>
      </c>
      <c r="B886" s="182" t="s">
        <v>665</v>
      </c>
      <c r="C886" s="191" t="s">
        <v>238</v>
      </c>
      <c r="D886" s="192" t="s">
        <v>11</v>
      </c>
      <c r="E886" s="193">
        <v>8</v>
      </c>
      <c r="F886" s="45" t="s">
        <v>233</v>
      </c>
    </row>
    <row r="887" ht="24" spans="1:6">
      <c r="A887" s="190">
        <v>810</v>
      </c>
      <c r="B887" s="182" t="s">
        <v>665</v>
      </c>
      <c r="C887" s="191" t="s">
        <v>239</v>
      </c>
      <c r="D887" s="192" t="s">
        <v>11</v>
      </c>
      <c r="E887" s="193">
        <v>22</v>
      </c>
      <c r="F887" s="45" t="s">
        <v>233</v>
      </c>
    </row>
    <row r="888" ht="24" spans="1:6">
      <c r="A888" s="190">
        <v>811</v>
      </c>
      <c r="B888" s="182" t="s">
        <v>665</v>
      </c>
      <c r="C888" s="191" t="s">
        <v>882</v>
      </c>
      <c r="D888" s="192" t="s">
        <v>11</v>
      </c>
      <c r="E888" s="193">
        <v>8</v>
      </c>
      <c r="F888" s="45" t="s">
        <v>233</v>
      </c>
    </row>
    <row r="889" ht="24" spans="1:6">
      <c r="A889" s="190">
        <v>812</v>
      </c>
      <c r="B889" s="182" t="s">
        <v>240</v>
      </c>
      <c r="C889" s="191" t="s">
        <v>241</v>
      </c>
      <c r="D889" s="194" t="s">
        <v>11</v>
      </c>
      <c r="E889" s="193">
        <v>70</v>
      </c>
      <c r="F889" s="45" t="s">
        <v>40</v>
      </c>
    </row>
    <row r="890" ht="24" spans="1:6">
      <c r="A890" s="190">
        <v>813</v>
      </c>
      <c r="B890" s="182" t="s">
        <v>666</v>
      </c>
      <c r="C890" s="113" t="s">
        <v>39</v>
      </c>
      <c r="D890" s="192" t="s">
        <v>17</v>
      </c>
      <c r="E890" s="193">
        <v>5</v>
      </c>
      <c r="F890" s="45" t="s">
        <v>40</v>
      </c>
    </row>
    <row r="891" spans="1:6">
      <c r="A891" s="190">
        <v>814</v>
      </c>
      <c r="B891" s="182" t="s">
        <v>244</v>
      </c>
      <c r="C891" s="113" t="s">
        <v>39</v>
      </c>
      <c r="D891" s="192" t="s">
        <v>215</v>
      </c>
      <c r="E891" s="193">
        <v>1</v>
      </c>
      <c r="F891" s="45" t="s">
        <v>40</v>
      </c>
    </row>
    <row r="892" spans="1:6">
      <c r="A892" s="190">
        <v>815</v>
      </c>
      <c r="B892" s="182" t="s">
        <v>245</v>
      </c>
      <c r="C892" s="191" t="s">
        <v>246</v>
      </c>
      <c r="D892" s="192" t="s">
        <v>532</v>
      </c>
      <c r="E892" s="193">
        <v>20</v>
      </c>
      <c r="F892" s="45" t="s">
        <v>40</v>
      </c>
    </row>
    <row r="893" spans="1:6">
      <c r="A893" s="190">
        <v>816</v>
      </c>
      <c r="B893" s="182" t="s">
        <v>248</v>
      </c>
      <c r="C893" s="195" t="s">
        <v>251</v>
      </c>
      <c r="D893" s="186" t="s">
        <v>11</v>
      </c>
      <c r="E893" s="193">
        <v>85</v>
      </c>
      <c r="F893" s="45" t="s">
        <v>40</v>
      </c>
    </row>
    <row r="894" spans="1:6">
      <c r="A894" s="33"/>
      <c r="B894" s="147" t="s">
        <v>883</v>
      </c>
      <c r="C894" s="33"/>
      <c r="D894" s="93"/>
      <c r="E894" s="93"/>
      <c r="F894" s="93"/>
    </row>
    <row r="895" ht="24" spans="1:6">
      <c r="A895" s="167">
        <v>817</v>
      </c>
      <c r="B895" s="150" t="s">
        <v>157</v>
      </c>
      <c r="C895" s="96" t="s">
        <v>884</v>
      </c>
      <c r="D895" s="159" t="s">
        <v>23</v>
      </c>
      <c r="E895" s="98">
        <v>2</v>
      </c>
      <c r="F895" s="45" t="s">
        <v>154</v>
      </c>
    </row>
    <row r="896" spans="1:6">
      <c r="A896" s="167">
        <v>818</v>
      </c>
      <c r="B896" s="168" t="s">
        <v>701</v>
      </c>
      <c r="C896" s="168" t="s">
        <v>702</v>
      </c>
      <c r="D896" s="51" t="s">
        <v>23</v>
      </c>
      <c r="E896" s="98">
        <v>1</v>
      </c>
      <c r="F896" s="45" t="s">
        <v>40</v>
      </c>
    </row>
    <row r="897" spans="1:6">
      <c r="A897" s="167">
        <v>819</v>
      </c>
      <c r="B897" s="163" t="s">
        <v>169</v>
      </c>
      <c r="C897" s="40" t="s">
        <v>703</v>
      </c>
      <c r="D897" s="45" t="s">
        <v>11</v>
      </c>
      <c r="E897" s="98">
        <v>30</v>
      </c>
      <c r="F897" s="45" t="s">
        <v>40</v>
      </c>
    </row>
    <row r="898" ht="24" spans="1:6">
      <c r="A898" s="167">
        <v>820</v>
      </c>
      <c r="B898" s="40" t="s">
        <v>202</v>
      </c>
      <c r="C898" s="96" t="s">
        <v>201</v>
      </c>
      <c r="D898" s="51" t="s">
        <v>17</v>
      </c>
      <c r="E898" s="98">
        <v>4</v>
      </c>
      <c r="F898" s="45" t="s">
        <v>189</v>
      </c>
    </row>
    <row r="899" ht="24" spans="1:6">
      <c r="A899" s="167">
        <v>821</v>
      </c>
      <c r="B899" s="40" t="s">
        <v>198</v>
      </c>
      <c r="C899" s="96" t="s">
        <v>660</v>
      </c>
      <c r="D899" s="51" t="s">
        <v>165</v>
      </c>
      <c r="E899" s="98">
        <v>0.54</v>
      </c>
      <c r="F899" s="45" t="s">
        <v>189</v>
      </c>
    </row>
    <row r="900" ht="24" spans="1:6">
      <c r="A900" s="167">
        <v>822</v>
      </c>
      <c r="B900" s="40" t="s">
        <v>187</v>
      </c>
      <c r="C900" s="96" t="s">
        <v>188</v>
      </c>
      <c r="D900" s="51" t="s">
        <v>17</v>
      </c>
      <c r="E900" s="98">
        <v>2</v>
      </c>
      <c r="F900" s="45" t="s">
        <v>189</v>
      </c>
    </row>
    <row r="901" ht="24" spans="1:6">
      <c r="A901" s="167">
        <v>823</v>
      </c>
      <c r="B901" s="40" t="s">
        <v>187</v>
      </c>
      <c r="C901" s="96" t="s">
        <v>191</v>
      </c>
      <c r="D901" s="51" t="s">
        <v>17</v>
      </c>
      <c r="E901" s="98">
        <v>1</v>
      </c>
      <c r="F901" s="45" t="s">
        <v>189</v>
      </c>
    </row>
    <row r="902" ht="24" spans="1:6">
      <c r="A902" s="167">
        <v>824</v>
      </c>
      <c r="B902" s="40" t="s">
        <v>516</v>
      </c>
      <c r="C902" s="96" t="s">
        <v>191</v>
      </c>
      <c r="D902" s="51" t="s">
        <v>17</v>
      </c>
      <c r="E902" s="98">
        <v>2</v>
      </c>
      <c r="F902" s="45" t="s">
        <v>189</v>
      </c>
    </row>
    <row r="903" spans="1:6">
      <c r="A903" s="167">
        <v>825</v>
      </c>
      <c r="B903" s="40" t="s">
        <v>885</v>
      </c>
      <c r="C903" s="113" t="s">
        <v>39</v>
      </c>
      <c r="D903" s="51" t="s">
        <v>83</v>
      </c>
      <c r="E903" s="98">
        <v>1</v>
      </c>
      <c r="F903" s="45" t="s">
        <v>40</v>
      </c>
    </row>
    <row r="904" ht="18.75" spans="1:6">
      <c r="A904" s="33"/>
      <c r="B904" s="34"/>
      <c r="C904" s="35" t="s">
        <v>886</v>
      </c>
      <c r="D904" s="35"/>
      <c r="E904" s="35"/>
      <c r="F904" s="35"/>
    </row>
    <row r="905" spans="1:6">
      <c r="A905" s="171"/>
      <c r="B905" s="172" t="s">
        <v>887</v>
      </c>
      <c r="C905" s="172"/>
      <c r="D905" s="173"/>
      <c r="E905" s="173"/>
      <c r="F905" s="59"/>
    </row>
    <row r="906" ht="36" spans="1:6">
      <c r="A906" s="100">
        <v>826</v>
      </c>
      <c r="B906" s="101" t="s">
        <v>275</v>
      </c>
      <c r="C906" s="101" t="s">
        <v>276</v>
      </c>
      <c r="D906" s="68" t="s">
        <v>83</v>
      </c>
      <c r="E906" s="68">
        <v>1</v>
      </c>
      <c r="F906" s="68" t="s">
        <v>277</v>
      </c>
    </row>
    <row r="907" ht="48" spans="1:6">
      <c r="A907" s="100">
        <v>827</v>
      </c>
      <c r="B907" s="101" t="s">
        <v>278</v>
      </c>
      <c r="C907" s="101" t="s">
        <v>888</v>
      </c>
      <c r="D907" s="68" t="s">
        <v>23</v>
      </c>
      <c r="E907" s="68">
        <v>1</v>
      </c>
      <c r="F907" s="68" t="s">
        <v>277</v>
      </c>
    </row>
    <row r="908" ht="48" spans="1:6">
      <c r="A908" s="100">
        <v>828</v>
      </c>
      <c r="B908" s="101" t="s">
        <v>282</v>
      </c>
      <c r="C908" s="101" t="s">
        <v>283</v>
      </c>
      <c r="D908" s="68" t="s">
        <v>284</v>
      </c>
      <c r="E908" s="68">
        <v>2</v>
      </c>
      <c r="F908" s="68" t="s">
        <v>285</v>
      </c>
    </row>
    <row r="909" ht="24" spans="1:6">
      <c r="A909" s="100">
        <v>829</v>
      </c>
      <c r="B909" s="101" t="s">
        <v>889</v>
      </c>
      <c r="C909" s="101" t="s">
        <v>890</v>
      </c>
      <c r="D909" s="68" t="s">
        <v>284</v>
      </c>
      <c r="E909" s="59">
        <v>13</v>
      </c>
      <c r="F909" s="68" t="s">
        <v>296</v>
      </c>
    </row>
    <row r="910" ht="36" spans="1:6">
      <c r="A910" s="100">
        <v>830</v>
      </c>
      <c r="B910" s="101" t="s">
        <v>294</v>
      </c>
      <c r="C910" s="101" t="s">
        <v>297</v>
      </c>
      <c r="D910" s="68" t="s">
        <v>284</v>
      </c>
      <c r="E910" s="59">
        <v>7</v>
      </c>
      <c r="F910" s="68" t="s">
        <v>296</v>
      </c>
    </row>
    <row r="911" ht="36" spans="1:6">
      <c r="A911" s="100">
        <v>831</v>
      </c>
      <c r="B911" s="101" t="s">
        <v>294</v>
      </c>
      <c r="C911" s="101" t="s">
        <v>295</v>
      </c>
      <c r="D911" s="68" t="s">
        <v>284</v>
      </c>
      <c r="E911" s="59">
        <v>66</v>
      </c>
      <c r="F911" s="68" t="s">
        <v>296</v>
      </c>
    </row>
    <row r="912" ht="24" spans="1:6">
      <c r="A912" s="100">
        <v>832</v>
      </c>
      <c r="B912" s="101" t="s">
        <v>298</v>
      </c>
      <c r="C912" s="101" t="s">
        <v>299</v>
      </c>
      <c r="D912" s="68" t="s">
        <v>284</v>
      </c>
      <c r="E912" s="59">
        <v>15</v>
      </c>
      <c r="F912" s="68" t="s">
        <v>296</v>
      </c>
    </row>
    <row r="913" ht="36" spans="1:6">
      <c r="A913" s="100">
        <v>833</v>
      </c>
      <c r="B913" s="101" t="s">
        <v>305</v>
      </c>
      <c r="C913" s="101" t="s">
        <v>306</v>
      </c>
      <c r="D913" s="68" t="s">
        <v>284</v>
      </c>
      <c r="E913" s="59">
        <v>4</v>
      </c>
      <c r="F913" s="68" t="s">
        <v>307</v>
      </c>
    </row>
    <row r="914" ht="36" spans="1:6">
      <c r="A914" s="100">
        <v>834</v>
      </c>
      <c r="B914" s="101" t="s">
        <v>308</v>
      </c>
      <c r="C914" s="101" t="s">
        <v>306</v>
      </c>
      <c r="D914" s="68" t="s">
        <v>284</v>
      </c>
      <c r="E914" s="59">
        <v>5</v>
      </c>
      <c r="F914" s="68" t="s">
        <v>307</v>
      </c>
    </row>
    <row r="915" ht="36" spans="1:6">
      <c r="A915" s="100">
        <v>835</v>
      </c>
      <c r="B915" s="101" t="s">
        <v>309</v>
      </c>
      <c r="C915" s="101" t="s">
        <v>306</v>
      </c>
      <c r="D915" s="68" t="s">
        <v>284</v>
      </c>
      <c r="E915" s="59">
        <v>2</v>
      </c>
      <c r="F915" s="68" t="s">
        <v>307</v>
      </c>
    </row>
    <row r="916" ht="36" spans="1:6">
      <c r="A916" s="100">
        <v>836</v>
      </c>
      <c r="B916" s="101" t="s">
        <v>311</v>
      </c>
      <c r="C916" s="101" t="s">
        <v>306</v>
      </c>
      <c r="D916" s="68" t="s">
        <v>284</v>
      </c>
      <c r="E916" s="59">
        <v>2</v>
      </c>
      <c r="F916" s="68" t="s">
        <v>307</v>
      </c>
    </row>
    <row r="917" ht="36" spans="1:6">
      <c r="A917" s="100">
        <v>837</v>
      </c>
      <c r="B917" s="101" t="s">
        <v>891</v>
      </c>
      <c r="C917" s="101" t="s">
        <v>306</v>
      </c>
      <c r="D917" s="68" t="s">
        <v>284</v>
      </c>
      <c r="E917" s="59">
        <v>2</v>
      </c>
      <c r="F917" s="68" t="s">
        <v>307</v>
      </c>
    </row>
    <row r="918" ht="36" spans="1:6">
      <c r="A918" s="100">
        <v>838</v>
      </c>
      <c r="B918" s="101" t="s">
        <v>316</v>
      </c>
      <c r="C918" s="101" t="s">
        <v>317</v>
      </c>
      <c r="D918" s="68" t="s">
        <v>284</v>
      </c>
      <c r="E918" s="59">
        <v>130</v>
      </c>
      <c r="F918" s="68" t="s">
        <v>307</v>
      </c>
    </row>
    <row r="919" ht="36" spans="1:6">
      <c r="A919" s="100">
        <v>839</v>
      </c>
      <c r="B919" s="101" t="s">
        <v>318</v>
      </c>
      <c r="C919" s="101" t="s">
        <v>317</v>
      </c>
      <c r="D919" s="68" t="s">
        <v>284</v>
      </c>
      <c r="E919" s="59">
        <v>4</v>
      </c>
      <c r="F919" s="68" t="s">
        <v>307</v>
      </c>
    </row>
    <row r="920" ht="36" spans="1:6">
      <c r="A920" s="100">
        <v>840</v>
      </c>
      <c r="B920" s="101" t="s">
        <v>319</v>
      </c>
      <c r="C920" s="101" t="s">
        <v>320</v>
      </c>
      <c r="D920" s="68" t="s">
        <v>284</v>
      </c>
      <c r="E920" s="59">
        <v>2</v>
      </c>
      <c r="F920" s="68" t="s">
        <v>307</v>
      </c>
    </row>
    <row r="921" ht="36" spans="1:6">
      <c r="A921" s="100">
        <v>841</v>
      </c>
      <c r="B921" s="101" t="s">
        <v>321</v>
      </c>
      <c r="C921" s="101" t="s">
        <v>322</v>
      </c>
      <c r="D921" s="68" t="s">
        <v>284</v>
      </c>
      <c r="E921" s="59">
        <v>1</v>
      </c>
      <c r="F921" s="68" t="s">
        <v>307</v>
      </c>
    </row>
    <row r="922" ht="36" spans="1:6">
      <c r="A922" s="100">
        <v>842</v>
      </c>
      <c r="B922" s="101" t="s">
        <v>743</v>
      </c>
      <c r="C922" s="101" t="s">
        <v>322</v>
      </c>
      <c r="D922" s="68" t="s">
        <v>284</v>
      </c>
      <c r="E922" s="59">
        <v>10</v>
      </c>
      <c r="F922" s="68" t="s">
        <v>307</v>
      </c>
    </row>
    <row r="923" spans="1:6">
      <c r="A923" s="100">
        <v>843</v>
      </c>
      <c r="B923" s="101" t="s">
        <v>324</v>
      </c>
      <c r="C923" s="101" t="s">
        <v>325</v>
      </c>
      <c r="D923" s="68" t="s">
        <v>11</v>
      </c>
      <c r="E923" s="59">
        <v>2400</v>
      </c>
      <c r="F923" s="68" t="s">
        <v>326</v>
      </c>
    </row>
    <row r="924" spans="1:6">
      <c r="A924" s="100">
        <v>844</v>
      </c>
      <c r="B924" s="101" t="s">
        <v>324</v>
      </c>
      <c r="C924" s="101" t="s">
        <v>745</v>
      </c>
      <c r="D924" s="68" t="s">
        <v>11</v>
      </c>
      <c r="E924" s="59">
        <v>3300</v>
      </c>
      <c r="F924" s="68" t="s">
        <v>326</v>
      </c>
    </row>
    <row r="925" spans="1:6">
      <c r="A925" s="100">
        <v>845</v>
      </c>
      <c r="B925" s="101" t="s">
        <v>328</v>
      </c>
      <c r="C925" s="101" t="s">
        <v>892</v>
      </c>
      <c r="D925" s="68" t="s">
        <v>11</v>
      </c>
      <c r="E925" s="59">
        <v>40</v>
      </c>
      <c r="F925" s="68" t="s">
        <v>326</v>
      </c>
    </row>
    <row r="926" spans="1:6">
      <c r="A926" s="100">
        <v>846</v>
      </c>
      <c r="B926" s="101" t="s">
        <v>328</v>
      </c>
      <c r="C926" s="101" t="s">
        <v>331</v>
      </c>
      <c r="D926" s="68" t="s">
        <v>11</v>
      </c>
      <c r="E926" s="59">
        <v>60</v>
      </c>
      <c r="F926" s="68" t="s">
        <v>326</v>
      </c>
    </row>
    <row r="927" spans="1:6">
      <c r="A927" s="100">
        <v>847</v>
      </c>
      <c r="B927" s="101" t="s">
        <v>328</v>
      </c>
      <c r="C927" s="101" t="s">
        <v>333</v>
      </c>
      <c r="D927" s="68" t="s">
        <v>11</v>
      </c>
      <c r="E927" s="59">
        <v>30</v>
      </c>
      <c r="F927" s="68" t="s">
        <v>326</v>
      </c>
    </row>
    <row r="928" spans="1:6">
      <c r="A928" s="100">
        <v>848</v>
      </c>
      <c r="B928" s="101" t="s">
        <v>328</v>
      </c>
      <c r="C928" s="101" t="s">
        <v>801</v>
      </c>
      <c r="D928" s="68" t="s">
        <v>11</v>
      </c>
      <c r="E928" s="59">
        <v>40</v>
      </c>
      <c r="F928" s="68" t="s">
        <v>326</v>
      </c>
    </row>
    <row r="929" spans="1:6">
      <c r="A929" s="100">
        <v>849</v>
      </c>
      <c r="B929" s="101" t="s">
        <v>335</v>
      </c>
      <c r="C929" s="101" t="s">
        <v>750</v>
      </c>
      <c r="D929" s="68" t="s">
        <v>11</v>
      </c>
      <c r="E929" s="59">
        <v>400</v>
      </c>
      <c r="F929" s="68" t="s">
        <v>751</v>
      </c>
    </row>
    <row r="930" spans="1:6">
      <c r="A930" s="100">
        <v>850</v>
      </c>
      <c r="B930" s="101" t="s">
        <v>337</v>
      </c>
      <c r="C930" s="101" t="s">
        <v>338</v>
      </c>
      <c r="D930" s="68" t="s">
        <v>11</v>
      </c>
      <c r="E930" s="59">
        <v>100</v>
      </c>
      <c r="F930" s="68" t="s">
        <v>40</v>
      </c>
    </row>
    <row r="931" spans="1:6">
      <c r="A931" s="100">
        <v>851</v>
      </c>
      <c r="B931" s="101" t="s">
        <v>337</v>
      </c>
      <c r="C931" s="101" t="s">
        <v>340</v>
      </c>
      <c r="D931" s="68" t="s">
        <v>11</v>
      </c>
      <c r="E931" s="59">
        <v>30</v>
      </c>
      <c r="F931" s="68" t="s">
        <v>40</v>
      </c>
    </row>
    <row r="932" spans="1:6">
      <c r="A932" s="100">
        <v>852</v>
      </c>
      <c r="B932" s="101" t="s">
        <v>337</v>
      </c>
      <c r="C932" s="101" t="s">
        <v>752</v>
      </c>
      <c r="D932" s="68" t="s">
        <v>11</v>
      </c>
      <c r="E932" s="59">
        <v>40</v>
      </c>
      <c r="F932" s="68" t="s">
        <v>40</v>
      </c>
    </row>
    <row r="933" spans="1:6">
      <c r="A933" s="100">
        <v>853</v>
      </c>
      <c r="B933" s="101" t="s">
        <v>337</v>
      </c>
      <c r="C933" s="101" t="s">
        <v>341</v>
      </c>
      <c r="D933" s="68" t="s">
        <v>11</v>
      </c>
      <c r="E933" s="59">
        <v>480</v>
      </c>
      <c r="F933" s="68" t="s">
        <v>40</v>
      </c>
    </row>
    <row r="934" spans="1:6">
      <c r="A934" s="100">
        <v>854</v>
      </c>
      <c r="B934" s="101" t="s">
        <v>337</v>
      </c>
      <c r="C934" s="101" t="s">
        <v>342</v>
      </c>
      <c r="D934" s="68" t="s">
        <v>11</v>
      </c>
      <c r="E934" s="59">
        <v>660</v>
      </c>
      <c r="F934" s="68" t="s">
        <v>40</v>
      </c>
    </row>
    <row r="935" ht="24" spans="1:6">
      <c r="A935" s="100">
        <v>855</v>
      </c>
      <c r="B935" s="101" t="s">
        <v>343</v>
      </c>
      <c r="C935" s="101" t="s">
        <v>344</v>
      </c>
      <c r="D935" s="64" t="s">
        <v>11</v>
      </c>
      <c r="E935" s="59">
        <v>80</v>
      </c>
      <c r="F935" s="68" t="s">
        <v>40</v>
      </c>
    </row>
    <row r="936" ht="89.45" customHeight="1" spans="1:6">
      <c r="A936" s="100">
        <v>856</v>
      </c>
      <c r="B936" s="101" t="s">
        <v>754</v>
      </c>
      <c r="C936" s="101" t="s">
        <v>893</v>
      </c>
      <c r="D936" s="68" t="s">
        <v>83</v>
      </c>
      <c r="E936" s="68">
        <v>1</v>
      </c>
      <c r="F936" s="68" t="s">
        <v>756</v>
      </c>
    </row>
    <row r="937" spans="1:6">
      <c r="A937" s="171"/>
      <c r="B937" s="172" t="s">
        <v>894</v>
      </c>
      <c r="C937" s="172"/>
      <c r="D937" s="173"/>
      <c r="E937" s="173"/>
      <c r="F937" s="59"/>
    </row>
    <row r="938" spans="1:6">
      <c r="A938" s="171"/>
      <c r="B938" s="172" t="s">
        <v>758</v>
      </c>
      <c r="C938" s="172"/>
      <c r="D938" s="173"/>
      <c r="E938" s="173"/>
      <c r="F938" s="68"/>
    </row>
    <row r="939" ht="24" spans="1:6">
      <c r="A939" s="100">
        <v>857</v>
      </c>
      <c r="B939" s="101" t="s">
        <v>350</v>
      </c>
      <c r="C939" s="101" t="s">
        <v>351</v>
      </c>
      <c r="D939" s="68" t="s">
        <v>83</v>
      </c>
      <c r="E939" s="59">
        <v>1</v>
      </c>
      <c r="F939" s="68" t="s">
        <v>352</v>
      </c>
    </row>
    <row r="940" ht="36.75" spans="1:6">
      <c r="A940" s="100">
        <v>858</v>
      </c>
      <c r="B940" s="101" t="s">
        <v>353</v>
      </c>
      <c r="C940" s="101" t="s">
        <v>354</v>
      </c>
      <c r="D940" s="68" t="s">
        <v>284</v>
      </c>
      <c r="E940" s="59">
        <v>1</v>
      </c>
      <c r="F940" s="68" t="s">
        <v>352</v>
      </c>
    </row>
    <row r="941" ht="36.75" spans="1:6">
      <c r="A941" s="100">
        <v>859</v>
      </c>
      <c r="B941" s="101" t="s">
        <v>895</v>
      </c>
      <c r="C941" s="101" t="s">
        <v>896</v>
      </c>
      <c r="D941" s="68" t="s">
        <v>284</v>
      </c>
      <c r="E941" s="59">
        <v>1</v>
      </c>
      <c r="F941" s="68" t="s">
        <v>352</v>
      </c>
    </row>
    <row r="942" ht="24" spans="1:6">
      <c r="A942" s="100">
        <v>860</v>
      </c>
      <c r="B942" s="101" t="s">
        <v>355</v>
      </c>
      <c r="C942" s="101" t="s">
        <v>356</v>
      </c>
      <c r="D942" s="68" t="s">
        <v>357</v>
      </c>
      <c r="E942" s="59">
        <v>2</v>
      </c>
      <c r="F942" s="68" t="s">
        <v>352</v>
      </c>
    </row>
    <row r="943" ht="24" spans="1:6">
      <c r="A943" s="100">
        <v>861</v>
      </c>
      <c r="B943" s="101" t="s">
        <v>358</v>
      </c>
      <c r="C943" s="101" t="s">
        <v>359</v>
      </c>
      <c r="D943" s="68" t="s">
        <v>83</v>
      </c>
      <c r="E943" s="59">
        <v>2</v>
      </c>
      <c r="F943" s="68" t="s">
        <v>352</v>
      </c>
    </row>
    <row r="944" ht="24" spans="1:6">
      <c r="A944" s="100">
        <v>862</v>
      </c>
      <c r="B944" s="101" t="s">
        <v>360</v>
      </c>
      <c r="C944" s="101" t="s">
        <v>361</v>
      </c>
      <c r="D944" s="68" t="s">
        <v>23</v>
      </c>
      <c r="E944" s="59">
        <v>2</v>
      </c>
      <c r="F944" s="68" t="s">
        <v>352</v>
      </c>
    </row>
    <row r="945" ht="36" spans="1:6">
      <c r="A945" s="100">
        <v>863</v>
      </c>
      <c r="B945" s="101" t="s">
        <v>362</v>
      </c>
      <c r="C945" s="101" t="s">
        <v>363</v>
      </c>
      <c r="D945" s="68" t="s">
        <v>23</v>
      </c>
      <c r="E945" s="59">
        <v>1</v>
      </c>
      <c r="F945" s="68" t="s">
        <v>352</v>
      </c>
    </row>
    <row r="946" ht="24" spans="1:6">
      <c r="A946" s="100">
        <v>864</v>
      </c>
      <c r="B946" s="101" t="s">
        <v>364</v>
      </c>
      <c r="C946" s="101" t="s">
        <v>365</v>
      </c>
      <c r="D946" s="68" t="s">
        <v>23</v>
      </c>
      <c r="E946" s="59">
        <v>2</v>
      </c>
      <c r="F946" s="68" t="s">
        <v>352</v>
      </c>
    </row>
    <row r="947" spans="1:6">
      <c r="A947" s="100">
        <v>865</v>
      </c>
      <c r="B947" s="101" t="s">
        <v>366</v>
      </c>
      <c r="C947" s="101" t="s">
        <v>367</v>
      </c>
      <c r="D947" s="68" t="s">
        <v>67</v>
      </c>
      <c r="E947" s="59">
        <v>30</v>
      </c>
      <c r="F947" s="45" t="s">
        <v>40</v>
      </c>
    </row>
    <row r="948" spans="1:6">
      <c r="A948" s="100">
        <v>866</v>
      </c>
      <c r="B948" s="61" t="s">
        <v>760</v>
      </c>
      <c r="C948" s="61" t="s">
        <v>761</v>
      </c>
      <c r="D948" s="48" t="s">
        <v>17</v>
      </c>
      <c r="E948" s="59">
        <v>4</v>
      </c>
      <c r="F948" s="45" t="s">
        <v>40</v>
      </c>
    </row>
    <row r="949" spans="1:6">
      <c r="A949" s="100">
        <v>867</v>
      </c>
      <c r="B949" s="61" t="s">
        <v>763</v>
      </c>
      <c r="C949" s="61" t="s">
        <v>764</v>
      </c>
      <c r="D949" s="48" t="s">
        <v>370</v>
      </c>
      <c r="E949" s="59">
        <v>100</v>
      </c>
      <c r="F949" s="45" t="s">
        <v>40</v>
      </c>
    </row>
    <row r="950" spans="1:6">
      <c r="A950" s="100">
        <v>868</v>
      </c>
      <c r="B950" s="101" t="s">
        <v>766</v>
      </c>
      <c r="C950" s="101" t="s">
        <v>767</v>
      </c>
      <c r="D950" s="68" t="s">
        <v>11</v>
      </c>
      <c r="E950" s="59">
        <v>100</v>
      </c>
      <c r="F950" s="45" t="s">
        <v>40</v>
      </c>
    </row>
    <row r="951" spans="1:6">
      <c r="A951" s="100">
        <v>869</v>
      </c>
      <c r="B951" s="61" t="s">
        <v>372</v>
      </c>
      <c r="C951" s="61" t="s">
        <v>373</v>
      </c>
      <c r="D951" s="48" t="s">
        <v>83</v>
      </c>
      <c r="E951" s="59">
        <v>1</v>
      </c>
      <c r="F951" s="45" t="s">
        <v>40</v>
      </c>
    </row>
    <row r="952" spans="1:6">
      <c r="A952" s="171"/>
      <c r="B952" s="172" t="s">
        <v>770</v>
      </c>
      <c r="C952" s="172"/>
      <c r="D952" s="173"/>
      <c r="E952" s="173"/>
      <c r="F952" s="68"/>
    </row>
    <row r="953" ht="60" spans="1:6">
      <c r="A953" s="100">
        <v>870</v>
      </c>
      <c r="B953" s="101" t="s">
        <v>374</v>
      </c>
      <c r="C953" s="101" t="s">
        <v>375</v>
      </c>
      <c r="D953" s="68" t="s">
        <v>23</v>
      </c>
      <c r="E953" s="59">
        <v>9</v>
      </c>
      <c r="F953" s="68" t="s">
        <v>771</v>
      </c>
    </row>
    <row r="954" spans="1:6">
      <c r="A954" s="100">
        <v>871</v>
      </c>
      <c r="B954" s="101" t="s">
        <v>377</v>
      </c>
      <c r="C954" s="101" t="s">
        <v>378</v>
      </c>
      <c r="D954" s="68" t="s">
        <v>83</v>
      </c>
      <c r="E954" s="59">
        <v>9</v>
      </c>
      <c r="F954" s="68" t="s">
        <v>40</v>
      </c>
    </row>
    <row r="955" spans="1:6">
      <c r="A955" s="100">
        <v>872</v>
      </c>
      <c r="B955" s="101" t="s">
        <v>379</v>
      </c>
      <c r="C955" s="101" t="s">
        <v>380</v>
      </c>
      <c r="D955" s="68" t="s">
        <v>23</v>
      </c>
      <c r="E955" s="59">
        <v>1</v>
      </c>
      <c r="F955" s="68" t="s">
        <v>772</v>
      </c>
    </row>
    <row r="956" spans="1:6">
      <c r="A956" s="100">
        <v>873</v>
      </c>
      <c r="B956" s="101" t="s">
        <v>381</v>
      </c>
      <c r="C956" s="101" t="s">
        <v>897</v>
      </c>
      <c r="D956" s="68" t="s">
        <v>23</v>
      </c>
      <c r="E956" s="59">
        <v>1</v>
      </c>
      <c r="F956" s="68" t="s">
        <v>773</v>
      </c>
    </row>
    <row r="957" spans="1:6">
      <c r="A957" s="100">
        <v>874</v>
      </c>
      <c r="B957" s="101" t="s">
        <v>383</v>
      </c>
      <c r="C957" s="101" t="s">
        <v>384</v>
      </c>
      <c r="D957" s="68" t="s">
        <v>23</v>
      </c>
      <c r="E957" s="59">
        <v>1</v>
      </c>
      <c r="F957" s="68" t="s">
        <v>771</v>
      </c>
    </row>
    <row r="958" spans="1:6">
      <c r="A958" s="100">
        <v>875</v>
      </c>
      <c r="B958" s="101" t="s">
        <v>385</v>
      </c>
      <c r="C958" s="113" t="s">
        <v>39</v>
      </c>
      <c r="D958" s="68" t="s">
        <v>215</v>
      </c>
      <c r="E958" s="59">
        <v>1</v>
      </c>
      <c r="F958" s="68" t="s">
        <v>40</v>
      </c>
    </row>
    <row r="959" spans="1:6">
      <c r="A959" s="100">
        <v>876</v>
      </c>
      <c r="B959" s="61" t="s">
        <v>763</v>
      </c>
      <c r="C959" s="61" t="s">
        <v>764</v>
      </c>
      <c r="D959" s="48" t="s">
        <v>370</v>
      </c>
      <c r="E959" s="59">
        <v>300</v>
      </c>
      <c r="F959" s="48" t="s">
        <v>765</v>
      </c>
    </row>
    <row r="960" spans="1:6">
      <c r="A960" s="100">
        <v>877</v>
      </c>
      <c r="B960" s="101" t="s">
        <v>766</v>
      </c>
      <c r="C960" s="101" t="s">
        <v>767</v>
      </c>
      <c r="D960" s="68" t="s">
        <v>11</v>
      </c>
      <c r="E960" s="59">
        <v>300</v>
      </c>
      <c r="F960" s="68" t="s">
        <v>768</v>
      </c>
    </row>
    <row r="961" spans="1:6">
      <c r="A961" s="171"/>
      <c r="B961" s="172" t="s">
        <v>775</v>
      </c>
      <c r="C961" s="172"/>
      <c r="D961" s="173"/>
      <c r="E961" s="173"/>
      <c r="F961" s="68"/>
    </row>
    <row r="962" spans="1:6">
      <c r="A962" s="100">
        <v>878</v>
      </c>
      <c r="B962" s="101" t="s">
        <v>386</v>
      </c>
      <c r="C962" s="101" t="s">
        <v>387</v>
      </c>
      <c r="D962" s="68" t="s">
        <v>284</v>
      </c>
      <c r="E962" s="59">
        <v>17</v>
      </c>
      <c r="F962" s="68" t="s">
        <v>307</v>
      </c>
    </row>
    <row r="963" spans="1:6">
      <c r="A963" s="100">
        <v>879</v>
      </c>
      <c r="B963" s="101" t="s">
        <v>388</v>
      </c>
      <c r="C963" s="101" t="s">
        <v>389</v>
      </c>
      <c r="D963" s="68" t="s">
        <v>284</v>
      </c>
      <c r="E963" s="59">
        <v>8</v>
      </c>
      <c r="F963" s="68" t="s">
        <v>307</v>
      </c>
    </row>
    <row r="964" spans="1:6">
      <c r="A964" s="100">
        <v>880</v>
      </c>
      <c r="B964" s="101" t="s">
        <v>390</v>
      </c>
      <c r="C964" s="101" t="s">
        <v>391</v>
      </c>
      <c r="D964" s="68" t="s">
        <v>284</v>
      </c>
      <c r="E964" s="59">
        <v>20</v>
      </c>
      <c r="F964" s="68" t="s">
        <v>307</v>
      </c>
    </row>
    <row r="965" spans="1:6">
      <c r="A965" s="100">
        <v>881</v>
      </c>
      <c r="B965" s="101" t="s">
        <v>392</v>
      </c>
      <c r="C965" s="101" t="s">
        <v>776</v>
      </c>
      <c r="D965" s="68" t="s">
        <v>284</v>
      </c>
      <c r="E965" s="59">
        <v>20</v>
      </c>
      <c r="F965" s="45" t="s">
        <v>40</v>
      </c>
    </row>
    <row r="966" ht="24" spans="1:6">
      <c r="A966" s="100">
        <v>882</v>
      </c>
      <c r="B966" s="101" t="s">
        <v>368</v>
      </c>
      <c r="C966" s="101" t="s">
        <v>369</v>
      </c>
      <c r="D966" s="68" t="s">
        <v>370</v>
      </c>
      <c r="E966" s="59">
        <v>750</v>
      </c>
      <c r="F966" s="45" t="s">
        <v>40</v>
      </c>
    </row>
    <row r="967" spans="1:6">
      <c r="A967" s="100">
        <v>883</v>
      </c>
      <c r="B967" s="101" t="s">
        <v>766</v>
      </c>
      <c r="C967" s="101" t="s">
        <v>767</v>
      </c>
      <c r="D967" s="68" t="s">
        <v>11</v>
      </c>
      <c r="E967" s="59">
        <v>150</v>
      </c>
      <c r="F967" s="45" t="s">
        <v>40</v>
      </c>
    </row>
    <row r="968" spans="1:6">
      <c r="A968" s="100">
        <v>884</v>
      </c>
      <c r="B968" s="101" t="s">
        <v>394</v>
      </c>
      <c r="C968" s="113" t="s">
        <v>39</v>
      </c>
      <c r="D968" s="68" t="s">
        <v>395</v>
      </c>
      <c r="E968" s="59">
        <v>1</v>
      </c>
      <c r="F968" s="45" t="s">
        <v>40</v>
      </c>
    </row>
    <row r="969" spans="1:6">
      <c r="A969" s="100">
        <v>885</v>
      </c>
      <c r="B969" s="101" t="s">
        <v>396</v>
      </c>
      <c r="C969" s="113" t="s">
        <v>39</v>
      </c>
      <c r="D969" s="68" t="s">
        <v>395</v>
      </c>
      <c r="E969" s="59">
        <v>1</v>
      </c>
      <c r="F969" s="45" t="s">
        <v>40</v>
      </c>
    </row>
    <row r="970" spans="1:6">
      <c r="A970" s="171"/>
      <c r="B970" s="172" t="s">
        <v>783</v>
      </c>
      <c r="C970" s="172"/>
      <c r="D970" s="173"/>
      <c r="E970" s="173"/>
      <c r="F970" s="68"/>
    </row>
    <row r="971" spans="1:6">
      <c r="A971" s="100">
        <v>886</v>
      </c>
      <c r="B971" s="101" t="s">
        <v>372</v>
      </c>
      <c r="C971" s="101" t="s">
        <v>397</v>
      </c>
      <c r="D971" s="68" t="s">
        <v>83</v>
      </c>
      <c r="E971" s="59">
        <v>2</v>
      </c>
      <c r="F971" s="45" t="s">
        <v>40</v>
      </c>
    </row>
    <row r="972" spans="1:6">
      <c r="A972" s="100">
        <v>887</v>
      </c>
      <c r="B972" s="101" t="s">
        <v>398</v>
      </c>
      <c r="C972" s="101" t="s">
        <v>399</v>
      </c>
      <c r="D972" s="68" t="s">
        <v>83</v>
      </c>
      <c r="E972" s="59">
        <v>1</v>
      </c>
      <c r="F972" s="45" t="s">
        <v>40</v>
      </c>
    </row>
    <row r="973" spans="1:6">
      <c r="A973" s="100">
        <v>888</v>
      </c>
      <c r="B973" s="101" t="s">
        <v>400</v>
      </c>
      <c r="C973" s="101" t="s">
        <v>401</v>
      </c>
      <c r="D973" s="68" t="s">
        <v>83</v>
      </c>
      <c r="E973" s="59">
        <v>1</v>
      </c>
      <c r="F973" s="45" t="s">
        <v>40</v>
      </c>
    </row>
    <row r="974" spans="1:6">
      <c r="A974" s="100">
        <v>889</v>
      </c>
      <c r="B974" s="101" t="s">
        <v>402</v>
      </c>
      <c r="C974" s="101" t="s">
        <v>403</v>
      </c>
      <c r="D974" s="68" t="s">
        <v>83</v>
      </c>
      <c r="E974" s="59">
        <v>1</v>
      </c>
      <c r="F974" s="45" t="s">
        <v>40</v>
      </c>
    </row>
    <row r="975" spans="1:6">
      <c r="A975" s="100">
        <v>890</v>
      </c>
      <c r="B975" s="101" t="s">
        <v>404</v>
      </c>
      <c r="C975" s="101" t="s">
        <v>405</v>
      </c>
      <c r="D975" s="68" t="s">
        <v>406</v>
      </c>
      <c r="E975" s="59">
        <v>3</v>
      </c>
      <c r="F975" s="45" t="s">
        <v>40</v>
      </c>
    </row>
    <row r="976" spans="1:6">
      <c r="A976" s="100">
        <v>891</v>
      </c>
      <c r="B976" s="101" t="s">
        <v>407</v>
      </c>
      <c r="C976" s="101" t="s">
        <v>408</v>
      </c>
      <c r="D976" s="68" t="s">
        <v>23</v>
      </c>
      <c r="E976" s="59">
        <v>1</v>
      </c>
      <c r="F976" s="45" t="s">
        <v>40</v>
      </c>
    </row>
    <row r="977" spans="1:6">
      <c r="A977" s="33"/>
      <c r="B977" s="55" t="s">
        <v>273</v>
      </c>
      <c r="C977" s="55"/>
      <c r="D977" s="55"/>
      <c r="E977" s="55"/>
      <c r="F977" s="55"/>
    </row>
    <row r="978" ht="18.75" spans="1:6">
      <c r="A978" s="33"/>
      <c r="B978" s="34"/>
      <c r="C978" s="35" t="s">
        <v>898</v>
      </c>
      <c r="D978" s="35"/>
      <c r="E978" s="35"/>
      <c r="F978" s="35"/>
    </row>
    <row r="979" spans="1:6">
      <c r="A979" s="104">
        <v>892</v>
      </c>
      <c r="B979" s="196" t="s">
        <v>410</v>
      </c>
      <c r="C979" s="196" t="s">
        <v>411</v>
      </c>
      <c r="D979" s="62" t="s">
        <v>165</v>
      </c>
      <c r="E979" s="197">
        <f>180*4+20</f>
        <v>740</v>
      </c>
      <c r="F979" s="106" t="s">
        <v>39</v>
      </c>
    </row>
    <row r="980" spans="1:6">
      <c r="A980" s="104">
        <v>893</v>
      </c>
      <c r="B980" s="198" t="s">
        <v>410</v>
      </c>
      <c r="C980" s="196" t="s">
        <v>414</v>
      </c>
      <c r="D980" s="62" t="s">
        <v>165</v>
      </c>
      <c r="E980" s="197">
        <f>5.8*4</f>
        <v>23.2</v>
      </c>
      <c r="F980" s="106" t="s">
        <v>39</v>
      </c>
    </row>
    <row r="981" spans="1:6">
      <c r="A981" s="104">
        <v>894</v>
      </c>
      <c r="B981" s="196" t="s">
        <v>415</v>
      </c>
      <c r="C981" s="196" t="s">
        <v>416</v>
      </c>
      <c r="D981" s="62" t="s">
        <v>165</v>
      </c>
      <c r="E981" s="197">
        <v>390</v>
      </c>
      <c r="F981" s="106" t="s">
        <v>39</v>
      </c>
    </row>
    <row r="982" spans="1:6">
      <c r="A982" s="104">
        <v>895</v>
      </c>
      <c r="B982" s="196" t="s">
        <v>420</v>
      </c>
      <c r="C982" s="196" t="s">
        <v>421</v>
      </c>
      <c r="D982" s="68" t="s">
        <v>419</v>
      </c>
      <c r="E982" s="197">
        <v>2</v>
      </c>
      <c r="F982" s="106" t="s">
        <v>39</v>
      </c>
    </row>
    <row r="983" spans="1:6">
      <c r="A983" s="104">
        <v>896</v>
      </c>
      <c r="B983" s="108" t="s">
        <v>422</v>
      </c>
      <c r="C983" s="113" t="s">
        <v>39</v>
      </c>
      <c r="D983" s="62" t="s">
        <v>165</v>
      </c>
      <c r="E983" s="197">
        <f>1.5*2.3</f>
        <v>3.45</v>
      </c>
      <c r="F983" s="106" t="s">
        <v>39</v>
      </c>
    </row>
    <row r="984" spans="1:6">
      <c r="A984" s="104">
        <v>897</v>
      </c>
      <c r="B984" s="108" t="s">
        <v>423</v>
      </c>
      <c r="C984" s="113" t="s">
        <v>39</v>
      </c>
      <c r="D984" s="62" t="s">
        <v>165</v>
      </c>
      <c r="E984" s="197">
        <f>1.2*1.1*2</f>
        <v>2.64</v>
      </c>
      <c r="F984" s="106" t="s">
        <v>39</v>
      </c>
    </row>
    <row r="985" spans="1:6">
      <c r="A985" s="104">
        <v>898</v>
      </c>
      <c r="B985" s="108" t="s">
        <v>807</v>
      </c>
      <c r="C985" s="113" t="s">
        <v>39</v>
      </c>
      <c r="D985" s="62" t="s">
        <v>806</v>
      </c>
      <c r="E985" s="197">
        <v>7.7</v>
      </c>
      <c r="F985" s="106" t="s">
        <v>39</v>
      </c>
    </row>
    <row r="986" spans="1:6">
      <c r="A986" s="104">
        <v>899</v>
      </c>
      <c r="B986" s="196" t="s">
        <v>428</v>
      </c>
      <c r="C986" s="113" t="s">
        <v>39</v>
      </c>
      <c r="D986" s="62" t="s">
        <v>429</v>
      </c>
      <c r="E986" s="197">
        <v>2</v>
      </c>
      <c r="F986" s="106" t="s">
        <v>39</v>
      </c>
    </row>
    <row r="987" spans="1:6">
      <c r="A987" s="104">
        <v>900</v>
      </c>
      <c r="B987" s="108" t="s">
        <v>430</v>
      </c>
      <c r="C987" s="113" t="s">
        <v>39</v>
      </c>
      <c r="D987" s="62" t="s">
        <v>431</v>
      </c>
      <c r="E987" s="197">
        <f>E979*0.003+E980*0.2+E981*0.03+E984*0.2+5</f>
        <v>24.088</v>
      </c>
      <c r="F987" s="106" t="s">
        <v>39</v>
      </c>
    </row>
    <row r="988" spans="1:6">
      <c r="A988" s="104">
        <v>901</v>
      </c>
      <c r="B988" s="108" t="s">
        <v>432</v>
      </c>
      <c r="C988" s="113" t="s">
        <v>39</v>
      </c>
      <c r="D988" s="62" t="s">
        <v>431</v>
      </c>
      <c r="E988" s="197">
        <f>E987</f>
        <v>24.088</v>
      </c>
      <c r="F988" s="106" t="s">
        <v>39</v>
      </c>
    </row>
    <row r="989" spans="1:6">
      <c r="A989" s="104">
        <v>902</v>
      </c>
      <c r="B989" s="196" t="s">
        <v>808</v>
      </c>
      <c r="C989" s="196" t="s">
        <v>809</v>
      </c>
      <c r="D989" s="110" t="s">
        <v>165</v>
      </c>
      <c r="E989" s="197">
        <f>23*3+12*1.4+8*4+5*4</f>
        <v>137.8</v>
      </c>
      <c r="F989" s="45" t="s">
        <v>40</v>
      </c>
    </row>
    <row r="990" ht="24" spans="1:6">
      <c r="A990" s="104">
        <v>903</v>
      </c>
      <c r="B990" s="182" t="s">
        <v>811</v>
      </c>
      <c r="C990" s="182" t="s">
        <v>812</v>
      </c>
      <c r="D990" s="186" t="s">
        <v>165</v>
      </c>
      <c r="E990" s="197">
        <f>E989</f>
        <v>137.8</v>
      </c>
      <c r="F990" s="45" t="s">
        <v>40</v>
      </c>
    </row>
    <row r="991" spans="1:6">
      <c r="A991" s="104">
        <v>904</v>
      </c>
      <c r="B991" s="196" t="s">
        <v>442</v>
      </c>
      <c r="C991" s="196" t="s">
        <v>443</v>
      </c>
      <c r="D991" s="110" t="s">
        <v>165</v>
      </c>
      <c r="E991" s="197">
        <f>280*3</f>
        <v>840</v>
      </c>
      <c r="F991" s="45" t="s">
        <v>40</v>
      </c>
    </row>
    <row r="992" spans="1:6">
      <c r="A992" s="104">
        <v>905</v>
      </c>
      <c r="B992" s="109" t="s">
        <v>444</v>
      </c>
      <c r="C992" s="101" t="s">
        <v>445</v>
      </c>
      <c r="D992" s="110" t="s">
        <v>165</v>
      </c>
      <c r="E992" s="111">
        <f>6*2</f>
        <v>12</v>
      </c>
      <c r="F992" s="45" t="s">
        <v>40</v>
      </c>
    </row>
    <row r="993" spans="1:6">
      <c r="A993" s="104">
        <v>906</v>
      </c>
      <c r="B993" s="109" t="s">
        <v>448</v>
      </c>
      <c r="C993" s="109" t="s">
        <v>449</v>
      </c>
      <c r="D993" s="110" t="s">
        <v>165</v>
      </c>
      <c r="E993" s="111">
        <f>12*3+6.2</f>
        <v>42.2</v>
      </c>
      <c r="F993" s="45" t="s">
        <v>40</v>
      </c>
    </row>
    <row r="994" spans="1:6">
      <c r="A994" s="104">
        <v>907</v>
      </c>
      <c r="B994" s="109" t="s">
        <v>816</v>
      </c>
      <c r="C994" s="113" t="s">
        <v>39</v>
      </c>
      <c r="D994" s="110" t="s">
        <v>806</v>
      </c>
      <c r="E994" s="111">
        <f>12+6.2</f>
        <v>18.2</v>
      </c>
      <c r="F994" s="45" t="s">
        <v>40</v>
      </c>
    </row>
    <row r="995" ht="24" spans="1:6">
      <c r="A995" s="104">
        <v>908</v>
      </c>
      <c r="B995" s="109" t="s">
        <v>899</v>
      </c>
      <c r="C995" s="109" t="s">
        <v>815</v>
      </c>
      <c r="D995" s="110" t="s">
        <v>806</v>
      </c>
      <c r="E995" s="111">
        <v>6.2</v>
      </c>
      <c r="F995" s="45" t="s">
        <v>40</v>
      </c>
    </row>
    <row r="996" spans="1:6">
      <c r="A996" s="104">
        <v>909</v>
      </c>
      <c r="B996" s="109" t="s">
        <v>900</v>
      </c>
      <c r="C996" s="109" t="s">
        <v>901</v>
      </c>
      <c r="D996" s="110" t="s">
        <v>806</v>
      </c>
      <c r="E996" s="111">
        <v>7.7</v>
      </c>
      <c r="F996" s="45" t="s">
        <v>40</v>
      </c>
    </row>
    <row r="997" ht="24" spans="1:6">
      <c r="A997" s="104">
        <v>910</v>
      </c>
      <c r="B997" s="182" t="s">
        <v>454</v>
      </c>
      <c r="C997" s="182" t="s">
        <v>455</v>
      </c>
      <c r="D997" s="186" t="s">
        <v>165</v>
      </c>
      <c r="E997" s="197">
        <f>141+63+68</f>
        <v>272</v>
      </c>
      <c r="F997" s="49" t="s">
        <v>456</v>
      </c>
    </row>
    <row r="998" ht="24" spans="1:6">
      <c r="A998" s="104">
        <v>911</v>
      </c>
      <c r="B998" s="182" t="s">
        <v>454</v>
      </c>
      <c r="C998" s="182" t="s">
        <v>457</v>
      </c>
      <c r="D998" s="186" t="s">
        <v>165</v>
      </c>
      <c r="E998" s="197">
        <v>60</v>
      </c>
      <c r="F998" s="49" t="s">
        <v>456</v>
      </c>
    </row>
    <row r="999" spans="1:6">
      <c r="A999" s="104">
        <v>912</v>
      </c>
      <c r="B999" s="196" t="s">
        <v>459</v>
      </c>
      <c r="C999" s="196" t="s">
        <v>460</v>
      </c>
      <c r="D999" s="110" t="s">
        <v>165</v>
      </c>
      <c r="E999" s="197">
        <f>E998+E997</f>
        <v>332</v>
      </c>
      <c r="F999" s="45" t="s">
        <v>40</v>
      </c>
    </row>
    <row r="1000" spans="1:6">
      <c r="A1000" s="104">
        <v>913</v>
      </c>
      <c r="B1000" s="196" t="s">
        <v>819</v>
      </c>
      <c r="C1000" s="196" t="s">
        <v>902</v>
      </c>
      <c r="D1000" s="110" t="s">
        <v>165</v>
      </c>
      <c r="E1000" s="197">
        <v>48</v>
      </c>
      <c r="F1000" s="45" t="s">
        <v>40</v>
      </c>
    </row>
    <row r="1001" spans="1:6">
      <c r="A1001" s="104">
        <v>914</v>
      </c>
      <c r="B1001" s="196" t="s">
        <v>821</v>
      </c>
      <c r="C1001" s="196" t="s">
        <v>822</v>
      </c>
      <c r="D1001" s="110" t="s">
        <v>165</v>
      </c>
      <c r="E1001" s="197">
        <f>E1000</f>
        <v>48</v>
      </c>
      <c r="F1001" s="45" t="s">
        <v>40</v>
      </c>
    </row>
    <row r="1002" ht="24" spans="1:6">
      <c r="A1002" s="104">
        <v>915</v>
      </c>
      <c r="B1002" s="196" t="s">
        <v>463</v>
      </c>
      <c r="C1002" s="113" t="s">
        <v>39</v>
      </c>
      <c r="D1002" s="62" t="s">
        <v>165</v>
      </c>
      <c r="E1002" s="197">
        <v>390</v>
      </c>
      <c r="F1002" s="45" t="s">
        <v>40</v>
      </c>
    </row>
    <row r="1003" spans="1:6">
      <c r="A1003" s="104">
        <v>916</v>
      </c>
      <c r="B1003" s="196" t="s">
        <v>476</v>
      </c>
      <c r="C1003" s="182" t="s">
        <v>833</v>
      </c>
      <c r="D1003" s="62" t="s">
        <v>419</v>
      </c>
      <c r="E1003" s="197">
        <v>5</v>
      </c>
      <c r="F1003" s="186" t="s">
        <v>435</v>
      </c>
    </row>
    <row r="1004" ht="24" spans="1:6">
      <c r="A1004" s="104">
        <v>917</v>
      </c>
      <c r="B1004" s="196" t="s">
        <v>839</v>
      </c>
      <c r="C1004" s="196" t="s">
        <v>840</v>
      </c>
      <c r="D1004" s="62" t="s">
        <v>83</v>
      </c>
      <c r="E1004" s="197">
        <f>E1003</f>
        <v>5</v>
      </c>
      <c r="F1004" s="186" t="s">
        <v>40</v>
      </c>
    </row>
    <row r="1005" spans="1:6">
      <c r="A1005" s="104">
        <v>918</v>
      </c>
      <c r="B1005" s="196" t="s">
        <v>841</v>
      </c>
      <c r="C1005" s="196" t="s">
        <v>842</v>
      </c>
      <c r="D1005" s="62" t="s">
        <v>83</v>
      </c>
      <c r="E1005" s="197">
        <f>E1003</f>
        <v>5</v>
      </c>
      <c r="F1005" s="186" t="s">
        <v>40</v>
      </c>
    </row>
    <row r="1006" spans="1:6">
      <c r="A1006" s="104">
        <v>919</v>
      </c>
      <c r="B1006" s="109" t="s">
        <v>484</v>
      </c>
      <c r="C1006" s="109" t="s">
        <v>903</v>
      </c>
      <c r="D1006" s="62" t="s">
        <v>83</v>
      </c>
      <c r="E1006" s="111">
        <v>2</v>
      </c>
      <c r="F1006" s="186" t="s">
        <v>40</v>
      </c>
    </row>
    <row r="1007" spans="1:6">
      <c r="A1007" s="104">
        <v>920</v>
      </c>
      <c r="B1007" s="196" t="s">
        <v>843</v>
      </c>
      <c r="C1007" s="196" t="s">
        <v>904</v>
      </c>
      <c r="D1007" s="110" t="s">
        <v>165</v>
      </c>
      <c r="E1007" s="183">
        <f>1.2*1.1*3</f>
        <v>3.96</v>
      </c>
      <c r="F1007" s="186" t="s">
        <v>40</v>
      </c>
    </row>
    <row r="1008" spans="1:6">
      <c r="A1008" s="104">
        <v>921</v>
      </c>
      <c r="B1008" s="196" t="s">
        <v>905</v>
      </c>
      <c r="C1008" s="196" t="s">
        <v>906</v>
      </c>
      <c r="D1008" s="110" t="s">
        <v>11</v>
      </c>
      <c r="E1008" s="197">
        <f>(1.2+1.1)*2*3</f>
        <v>13.8</v>
      </c>
      <c r="F1008" s="186" t="s">
        <v>40</v>
      </c>
    </row>
    <row r="1009" spans="1:6">
      <c r="A1009" s="104">
        <v>922</v>
      </c>
      <c r="B1009" s="196" t="s">
        <v>488</v>
      </c>
      <c r="C1009" s="196" t="s">
        <v>489</v>
      </c>
      <c r="D1009" s="110" t="s">
        <v>165</v>
      </c>
      <c r="E1009" s="197">
        <f>32*2</f>
        <v>64</v>
      </c>
      <c r="F1009" s="186" t="s">
        <v>40</v>
      </c>
    </row>
    <row r="1010" spans="1:6">
      <c r="A1010" s="104">
        <v>923</v>
      </c>
      <c r="B1010" s="196" t="s">
        <v>490</v>
      </c>
      <c r="C1010" s="196" t="s">
        <v>491</v>
      </c>
      <c r="D1010" s="110" t="s">
        <v>11</v>
      </c>
      <c r="E1010" s="197">
        <v>32</v>
      </c>
      <c r="F1010" s="186" t="s">
        <v>40</v>
      </c>
    </row>
    <row r="1011" spans="1:6">
      <c r="A1011" s="104">
        <v>924</v>
      </c>
      <c r="B1011" s="108" t="s">
        <v>503</v>
      </c>
      <c r="C1011" s="108" t="s">
        <v>504</v>
      </c>
      <c r="D1011" s="106" t="s">
        <v>215</v>
      </c>
      <c r="E1011" s="106">
        <v>1</v>
      </c>
      <c r="F1011" s="106" t="s">
        <v>40</v>
      </c>
    </row>
    <row r="1012" ht="18.75" spans="1:6">
      <c r="A1012" s="33"/>
      <c r="B1012" s="34"/>
      <c r="C1012" s="35" t="s">
        <v>907</v>
      </c>
      <c r="D1012" s="35"/>
      <c r="E1012" s="35"/>
      <c r="F1012" s="35"/>
    </row>
    <row r="1013" ht="24" spans="1:6">
      <c r="A1013" s="102">
        <v>925</v>
      </c>
      <c r="B1013" s="113" t="s">
        <v>506</v>
      </c>
      <c r="C1013" s="113" t="s">
        <v>507</v>
      </c>
      <c r="D1013" s="102" t="s">
        <v>11</v>
      </c>
      <c r="E1013" s="114">
        <v>35</v>
      </c>
      <c r="F1013" s="45" t="s">
        <v>508</v>
      </c>
    </row>
    <row r="1014" ht="24" spans="1:6">
      <c r="A1014" s="102">
        <v>926</v>
      </c>
      <c r="B1014" s="113" t="s">
        <v>506</v>
      </c>
      <c r="C1014" s="113" t="s">
        <v>509</v>
      </c>
      <c r="D1014" s="102" t="s">
        <v>11</v>
      </c>
      <c r="E1014" s="114">
        <v>23</v>
      </c>
      <c r="F1014" s="45" t="s">
        <v>508</v>
      </c>
    </row>
    <row r="1015" ht="24" spans="1:6">
      <c r="A1015" s="102">
        <v>927</v>
      </c>
      <c r="B1015" s="182" t="s">
        <v>510</v>
      </c>
      <c r="C1015" s="113" t="s">
        <v>511</v>
      </c>
      <c r="D1015" s="102" t="s">
        <v>17</v>
      </c>
      <c r="E1015" s="114">
        <v>2</v>
      </c>
      <c r="F1015" s="45" t="s">
        <v>508</v>
      </c>
    </row>
    <row r="1016" ht="24" spans="1:6">
      <c r="A1016" s="102">
        <v>928</v>
      </c>
      <c r="B1016" s="113" t="s">
        <v>512</v>
      </c>
      <c r="C1016" s="113" t="s">
        <v>513</v>
      </c>
      <c r="D1016" s="102" t="s">
        <v>17</v>
      </c>
      <c r="E1016" s="114">
        <v>2</v>
      </c>
      <c r="F1016" s="45" t="s">
        <v>508</v>
      </c>
    </row>
    <row r="1017" ht="24" spans="1:6">
      <c r="A1017" s="102">
        <v>929</v>
      </c>
      <c r="B1017" s="113" t="s">
        <v>512</v>
      </c>
      <c r="C1017" s="113" t="s">
        <v>514</v>
      </c>
      <c r="D1017" s="102" t="s">
        <v>17</v>
      </c>
      <c r="E1017" s="114">
        <v>1</v>
      </c>
      <c r="F1017" s="45" t="s">
        <v>508</v>
      </c>
    </row>
    <row r="1018" spans="1:6">
      <c r="A1018" s="102">
        <v>930</v>
      </c>
      <c r="B1018" s="115" t="s">
        <v>521</v>
      </c>
      <c r="C1018" s="115" t="s">
        <v>522</v>
      </c>
      <c r="D1018" s="116" t="s">
        <v>11</v>
      </c>
      <c r="E1018" s="117">
        <v>30</v>
      </c>
      <c r="F1018" s="45" t="s">
        <v>40</v>
      </c>
    </row>
    <row r="1019" spans="1:6">
      <c r="A1019" s="102">
        <v>931</v>
      </c>
      <c r="B1019" s="115" t="s">
        <v>521</v>
      </c>
      <c r="C1019" s="115" t="s">
        <v>523</v>
      </c>
      <c r="D1019" s="116" t="s">
        <v>11</v>
      </c>
      <c r="E1019" s="117">
        <v>50</v>
      </c>
      <c r="F1019" s="45" t="s">
        <v>40</v>
      </c>
    </row>
    <row r="1020" spans="1:6">
      <c r="A1020" s="102">
        <v>932</v>
      </c>
      <c r="B1020" s="113" t="s">
        <v>525</v>
      </c>
      <c r="C1020" s="113" t="s">
        <v>249</v>
      </c>
      <c r="D1020" s="102" t="s">
        <v>17</v>
      </c>
      <c r="E1020" s="114">
        <v>5</v>
      </c>
      <c r="F1020" s="45" t="s">
        <v>40</v>
      </c>
    </row>
    <row r="1021" spans="1:6">
      <c r="A1021" s="102">
        <v>933</v>
      </c>
      <c r="B1021" s="113" t="s">
        <v>527</v>
      </c>
      <c r="C1021" s="113" t="s">
        <v>526</v>
      </c>
      <c r="D1021" s="102" t="s">
        <v>17</v>
      </c>
      <c r="E1021" s="114">
        <v>1</v>
      </c>
      <c r="F1021" s="45" t="s">
        <v>40</v>
      </c>
    </row>
    <row r="1022" spans="1:6">
      <c r="A1022" s="102">
        <v>934</v>
      </c>
      <c r="B1022" s="113" t="s">
        <v>529</v>
      </c>
      <c r="C1022" s="113" t="s">
        <v>530</v>
      </c>
      <c r="D1022" s="102" t="s">
        <v>215</v>
      </c>
      <c r="E1022" s="114">
        <v>1</v>
      </c>
      <c r="F1022" s="45" t="s">
        <v>40</v>
      </c>
    </row>
    <row r="1023" spans="1:6">
      <c r="A1023" s="102">
        <v>935</v>
      </c>
      <c r="B1023" s="113" t="s">
        <v>531</v>
      </c>
      <c r="C1023" s="113" t="s">
        <v>39</v>
      </c>
      <c r="D1023" s="102" t="s">
        <v>532</v>
      </c>
      <c r="E1023" s="114">
        <v>130</v>
      </c>
      <c r="F1023" s="45" t="s">
        <v>40</v>
      </c>
    </row>
    <row r="1024" spans="1:6">
      <c r="A1024" s="102">
        <v>936</v>
      </c>
      <c r="B1024" s="113" t="s">
        <v>533</v>
      </c>
      <c r="C1024" s="113" t="s">
        <v>39</v>
      </c>
      <c r="D1024" s="102" t="s">
        <v>215</v>
      </c>
      <c r="E1024" s="114">
        <v>1</v>
      </c>
      <c r="F1024" s="45" t="s">
        <v>40</v>
      </c>
    </row>
    <row r="1025" spans="1:6">
      <c r="A1025" s="102">
        <v>937</v>
      </c>
      <c r="B1025" s="113" t="s">
        <v>534</v>
      </c>
      <c r="C1025" s="113" t="s">
        <v>535</v>
      </c>
      <c r="D1025" s="102" t="s">
        <v>17</v>
      </c>
      <c r="E1025" s="114">
        <v>8</v>
      </c>
      <c r="F1025" s="45" t="s">
        <v>40</v>
      </c>
    </row>
    <row r="1026" ht="60" customHeight="1" spans="1:6">
      <c r="A1026" s="102">
        <v>938</v>
      </c>
      <c r="B1026" s="182" t="s">
        <v>541</v>
      </c>
      <c r="C1026" s="40" t="s">
        <v>542</v>
      </c>
      <c r="D1026" s="49" t="s">
        <v>17</v>
      </c>
      <c r="E1026" s="197">
        <v>2</v>
      </c>
      <c r="F1026" s="45" t="s">
        <v>540</v>
      </c>
    </row>
    <row r="1027" ht="24" spans="1:16382">
      <c r="A1027" s="102">
        <v>939</v>
      </c>
      <c r="B1027" s="40" t="s">
        <v>538</v>
      </c>
      <c r="C1027" s="40" t="s">
        <v>866</v>
      </c>
      <c r="D1027" s="45" t="s">
        <v>17</v>
      </c>
      <c r="E1027" s="111">
        <v>1</v>
      </c>
      <c r="F1027" s="45" t="s">
        <v>540</v>
      </c>
      <c r="G1027" s="199"/>
      <c r="H1027" s="200"/>
      <c r="I1027" s="200"/>
      <c r="J1027" s="203"/>
      <c r="K1027" s="204"/>
      <c r="L1027" s="203"/>
      <c r="M1027" s="205"/>
      <c r="N1027" s="205"/>
      <c r="O1027" s="199"/>
      <c r="P1027" s="200"/>
      <c r="Q1027" s="200"/>
      <c r="R1027" s="203"/>
      <c r="S1027" s="204"/>
      <c r="T1027" s="203"/>
      <c r="U1027" s="205"/>
      <c r="V1027" s="205"/>
      <c r="W1027" s="199"/>
      <c r="X1027" s="200"/>
      <c r="Y1027" s="200"/>
      <c r="Z1027" s="203"/>
      <c r="AA1027" s="204"/>
      <c r="AB1027" s="203"/>
      <c r="AC1027" s="205"/>
      <c r="AD1027" s="205"/>
      <c r="AE1027" s="199"/>
      <c r="AF1027" s="200"/>
      <c r="AG1027" s="200"/>
      <c r="AH1027" s="203"/>
      <c r="AI1027" s="206"/>
      <c r="AJ1027" s="207"/>
      <c r="AK1027" s="208"/>
      <c r="AL1027" s="208"/>
      <c r="AM1027" s="209"/>
      <c r="AN1027" s="210"/>
      <c r="AO1027" s="210"/>
      <c r="AP1027" s="207"/>
      <c r="AQ1027" s="211"/>
      <c r="AR1027" s="207"/>
      <c r="AS1027" s="208"/>
      <c r="AT1027" s="208"/>
      <c r="AU1027" s="209"/>
      <c r="AV1027" s="210"/>
      <c r="AW1027" s="210"/>
      <c r="AX1027" s="207"/>
      <c r="AY1027" s="211"/>
      <c r="AZ1027" s="207" t="s">
        <v>540</v>
      </c>
      <c r="BA1027" s="208">
        <v>900</v>
      </c>
      <c r="BB1027" s="208">
        <v>900</v>
      </c>
      <c r="BC1027" s="209">
        <v>27</v>
      </c>
      <c r="BD1027" s="210" t="s">
        <v>538</v>
      </c>
      <c r="BE1027" s="210" t="s">
        <v>866</v>
      </c>
      <c r="BF1027" s="207" t="s">
        <v>17</v>
      </c>
      <c r="BG1027" s="211">
        <v>1</v>
      </c>
      <c r="BH1027" s="207" t="s">
        <v>540</v>
      </c>
      <c r="BI1027" s="208">
        <v>900</v>
      </c>
      <c r="BJ1027" s="208">
        <v>900</v>
      </c>
      <c r="BK1027" s="209">
        <v>27</v>
      </c>
      <c r="BL1027" s="210" t="s">
        <v>538</v>
      </c>
      <c r="BM1027" s="210" t="s">
        <v>866</v>
      </c>
      <c r="BN1027" s="207" t="s">
        <v>17</v>
      </c>
      <c r="BO1027" s="211">
        <v>1</v>
      </c>
      <c r="BP1027" s="207" t="s">
        <v>540</v>
      </c>
      <c r="BQ1027" s="208">
        <v>900</v>
      </c>
      <c r="BR1027" s="208">
        <v>900</v>
      </c>
      <c r="BS1027" s="209">
        <v>27</v>
      </c>
      <c r="BT1027" s="210" t="s">
        <v>538</v>
      </c>
      <c r="BU1027" s="210" t="s">
        <v>866</v>
      </c>
      <c r="BV1027" s="207" t="s">
        <v>17</v>
      </c>
      <c r="BW1027" s="211">
        <v>1</v>
      </c>
      <c r="BX1027" s="207" t="s">
        <v>540</v>
      </c>
      <c r="BY1027" s="208">
        <v>900</v>
      </c>
      <c r="BZ1027" s="208">
        <v>900</v>
      </c>
      <c r="CA1027" s="209">
        <v>27</v>
      </c>
      <c r="CB1027" s="210" t="s">
        <v>538</v>
      </c>
      <c r="CC1027" s="210" t="s">
        <v>866</v>
      </c>
      <c r="CD1027" s="207" t="s">
        <v>17</v>
      </c>
      <c r="CE1027" s="211">
        <v>1</v>
      </c>
      <c r="CF1027" s="207" t="s">
        <v>540</v>
      </c>
      <c r="CG1027" s="208">
        <v>900</v>
      </c>
      <c r="CH1027" s="208">
        <v>900</v>
      </c>
      <c r="CI1027" s="209">
        <v>27</v>
      </c>
      <c r="CJ1027" s="210" t="s">
        <v>538</v>
      </c>
      <c r="CK1027" s="210" t="s">
        <v>866</v>
      </c>
      <c r="CL1027" s="207" t="s">
        <v>17</v>
      </c>
      <c r="CM1027" s="211">
        <v>1</v>
      </c>
      <c r="CN1027" s="207" t="s">
        <v>540</v>
      </c>
      <c r="CO1027" s="208">
        <v>900</v>
      </c>
      <c r="CP1027" s="208">
        <v>900</v>
      </c>
      <c r="CQ1027" s="209">
        <v>27</v>
      </c>
      <c r="CR1027" s="210" t="s">
        <v>538</v>
      </c>
      <c r="CS1027" s="210" t="s">
        <v>866</v>
      </c>
      <c r="CT1027" s="207" t="s">
        <v>17</v>
      </c>
      <c r="CU1027" s="211">
        <v>1</v>
      </c>
      <c r="CV1027" s="207" t="s">
        <v>540</v>
      </c>
      <c r="CW1027" s="208">
        <v>900</v>
      </c>
      <c r="CX1027" s="208">
        <v>900</v>
      </c>
      <c r="CY1027" s="209">
        <v>27</v>
      </c>
      <c r="CZ1027" s="210" t="s">
        <v>538</v>
      </c>
      <c r="DA1027" s="210" t="s">
        <v>866</v>
      </c>
      <c r="DB1027" s="207" t="s">
        <v>17</v>
      </c>
      <c r="DC1027" s="211">
        <v>1</v>
      </c>
      <c r="DD1027" s="207" t="s">
        <v>540</v>
      </c>
      <c r="DE1027" s="208">
        <v>900</v>
      </c>
      <c r="DF1027" s="208">
        <v>900</v>
      </c>
      <c r="DG1027" s="209">
        <v>27</v>
      </c>
      <c r="DH1027" s="210" t="s">
        <v>538</v>
      </c>
      <c r="DI1027" s="210" t="s">
        <v>866</v>
      </c>
      <c r="DJ1027" s="207" t="s">
        <v>17</v>
      </c>
      <c r="DK1027" s="211">
        <v>1</v>
      </c>
      <c r="DL1027" s="207" t="s">
        <v>540</v>
      </c>
      <c r="DM1027" s="208">
        <v>900</v>
      </c>
      <c r="DN1027" s="208">
        <v>900</v>
      </c>
      <c r="DO1027" s="209">
        <v>27</v>
      </c>
      <c r="DP1027" s="210" t="s">
        <v>538</v>
      </c>
      <c r="DQ1027" s="210" t="s">
        <v>866</v>
      </c>
      <c r="DR1027" s="207" t="s">
        <v>17</v>
      </c>
      <c r="DS1027" s="211">
        <v>1</v>
      </c>
      <c r="DT1027" s="207" t="s">
        <v>540</v>
      </c>
      <c r="DU1027" s="208">
        <v>900</v>
      </c>
      <c r="DV1027" s="208">
        <v>900</v>
      </c>
      <c r="DW1027" s="209">
        <v>27</v>
      </c>
      <c r="DX1027" s="210" t="s">
        <v>538</v>
      </c>
      <c r="DY1027" s="210" t="s">
        <v>866</v>
      </c>
      <c r="DZ1027" s="207" t="s">
        <v>17</v>
      </c>
      <c r="EA1027" s="211">
        <v>1</v>
      </c>
      <c r="EB1027" s="207" t="s">
        <v>540</v>
      </c>
      <c r="EC1027" s="208">
        <v>900</v>
      </c>
      <c r="ED1027" s="208">
        <v>900</v>
      </c>
      <c r="EE1027" s="209">
        <v>27</v>
      </c>
      <c r="EF1027" s="210" t="s">
        <v>538</v>
      </c>
      <c r="EG1027" s="210" t="s">
        <v>866</v>
      </c>
      <c r="EH1027" s="207" t="s">
        <v>17</v>
      </c>
      <c r="EI1027" s="211">
        <v>1</v>
      </c>
      <c r="EJ1027" s="207" t="s">
        <v>540</v>
      </c>
      <c r="EK1027" s="208">
        <v>900</v>
      </c>
      <c r="EL1027" s="208">
        <v>900</v>
      </c>
      <c r="EM1027" s="209">
        <v>27</v>
      </c>
      <c r="EN1027" s="210" t="s">
        <v>538</v>
      </c>
      <c r="EO1027" s="210" t="s">
        <v>866</v>
      </c>
      <c r="EP1027" s="207" t="s">
        <v>17</v>
      </c>
      <c r="EQ1027" s="211">
        <v>1</v>
      </c>
      <c r="ER1027" s="207" t="s">
        <v>540</v>
      </c>
      <c r="ES1027" s="208">
        <v>900</v>
      </c>
      <c r="ET1027" s="208">
        <v>900</v>
      </c>
      <c r="EU1027" s="209">
        <v>27</v>
      </c>
      <c r="EV1027" s="210" t="s">
        <v>538</v>
      </c>
      <c r="EW1027" s="210" t="s">
        <v>866</v>
      </c>
      <c r="EX1027" s="207" t="s">
        <v>17</v>
      </c>
      <c r="EY1027" s="211">
        <v>1</v>
      </c>
      <c r="EZ1027" s="207" t="s">
        <v>540</v>
      </c>
      <c r="FA1027" s="208">
        <v>900</v>
      </c>
      <c r="FB1027" s="208">
        <v>900</v>
      </c>
      <c r="FC1027" s="209">
        <v>27</v>
      </c>
      <c r="FD1027" s="210" t="s">
        <v>538</v>
      </c>
      <c r="FE1027" s="210" t="s">
        <v>866</v>
      </c>
      <c r="FF1027" s="207" t="s">
        <v>17</v>
      </c>
      <c r="FG1027" s="211">
        <v>1</v>
      </c>
      <c r="FH1027" s="207" t="s">
        <v>540</v>
      </c>
      <c r="FI1027" s="208">
        <v>900</v>
      </c>
      <c r="FJ1027" s="208">
        <v>900</v>
      </c>
      <c r="FK1027" s="209">
        <v>27</v>
      </c>
      <c r="FL1027" s="210" t="s">
        <v>538</v>
      </c>
      <c r="FM1027" s="210" t="s">
        <v>866</v>
      </c>
      <c r="FN1027" s="207" t="s">
        <v>17</v>
      </c>
      <c r="FO1027" s="211">
        <v>1</v>
      </c>
      <c r="FP1027" s="207" t="s">
        <v>540</v>
      </c>
      <c r="FQ1027" s="208">
        <v>900</v>
      </c>
      <c r="FR1027" s="208">
        <v>900</v>
      </c>
      <c r="FS1027" s="209">
        <v>27</v>
      </c>
      <c r="FT1027" s="210" t="s">
        <v>538</v>
      </c>
      <c r="FU1027" s="210" t="s">
        <v>866</v>
      </c>
      <c r="FV1027" s="207" t="s">
        <v>17</v>
      </c>
      <c r="FW1027" s="211">
        <v>1</v>
      </c>
      <c r="FX1027" s="207" t="s">
        <v>540</v>
      </c>
      <c r="FY1027" s="208">
        <v>900</v>
      </c>
      <c r="FZ1027" s="208">
        <v>900</v>
      </c>
      <c r="GA1027" s="209">
        <v>27</v>
      </c>
      <c r="GB1027" s="210" t="s">
        <v>538</v>
      </c>
      <c r="GC1027" s="210" t="s">
        <v>866</v>
      </c>
      <c r="GD1027" s="207" t="s">
        <v>17</v>
      </c>
      <c r="GE1027" s="211">
        <v>1</v>
      </c>
      <c r="GF1027" s="207" t="s">
        <v>540</v>
      </c>
      <c r="GG1027" s="208">
        <v>900</v>
      </c>
      <c r="GH1027" s="208">
        <v>900</v>
      </c>
      <c r="GI1027" s="209">
        <v>27</v>
      </c>
      <c r="GJ1027" s="210" t="s">
        <v>538</v>
      </c>
      <c r="GK1027" s="210" t="s">
        <v>866</v>
      </c>
      <c r="GL1027" s="207" t="s">
        <v>17</v>
      </c>
      <c r="GM1027" s="211">
        <v>1</v>
      </c>
      <c r="GN1027" s="207" t="s">
        <v>540</v>
      </c>
      <c r="GO1027" s="208">
        <v>900</v>
      </c>
      <c r="GP1027" s="208">
        <v>900</v>
      </c>
      <c r="GQ1027" s="209">
        <v>27</v>
      </c>
      <c r="GR1027" s="210" t="s">
        <v>538</v>
      </c>
      <c r="GS1027" s="210" t="s">
        <v>866</v>
      </c>
      <c r="GT1027" s="207" t="s">
        <v>17</v>
      </c>
      <c r="GU1027" s="211">
        <v>1</v>
      </c>
      <c r="GV1027" s="207" t="s">
        <v>540</v>
      </c>
      <c r="GW1027" s="208">
        <v>900</v>
      </c>
      <c r="GX1027" s="208">
        <v>900</v>
      </c>
      <c r="GY1027" s="209">
        <v>27</v>
      </c>
      <c r="GZ1027" s="210" t="s">
        <v>538</v>
      </c>
      <c r="HA1027" s="210" t="s">
        <v>866</v>
      </c>
      <c r="HB1027" s="207" t="s">
        <v>17</v>
      </c>
      <c r="HC1027" s="211">
        <v>1</v>
      </c>
      <c r="HD1027" s="207" t="s">
        <v>540</v>
      </c>
      <c r="HE1027" s="208">
        <v>900</v>
      </c>
      <c r="HF1027" s="208">
        <v>900</v>
      </c>
      <c r="HG1027" s="209">
        <v>27</v>
      </c>
      <c r="HH1027" s="210" t="s">
        <v>538</v>
      </c>
      <c r="HI1027" s="210" t="s">
        <v>866</v>
      </c>
      <c r="HJ1027" s="207" t="s">
        <v>17</v>
      </c>
      <c r="HK1027" s="211">
        <v>1</v>
      </c>
      <c r="HL1027" s="207" t="s">
        <v>540</v>
      </c>
      <c r="HM1027" s="208">
        <v>900</v>
      </c>
      <c r="HN1027" s="208">
        <v>900</v>
      </c>
      <c r="HO1027" s="209">
        <v>27</v>
      </c>
      <c r="HP1027" s="210" t="s">
        <v>538</v>
      </c>
      <c r="HQ1027" s="210" t="s">
        <v>866</v>
      </c>
      <c r="HR1027" s="207" t="s">
        <v>17</v>
      </c>
      <c r="HS1027" s="211">
        <v>1</v>
      </c>
      <c r="HT1027" s="207" t="s">
        <v>540</v>
      </c>
      <c r="HU1027" s="208">
        <v>900</v>
      </c>
      <c r="HV1027" s="208">
        <v>900</v>
      </c>
      <c r="HW1027" s="209">
        <v>27</v>
      </c>
      <c r="HX1027" s="210" t="s">
        <v>538</v>
      </c>
      <c r="HY1027" s="210" t="s">
        <v>866</v>
      </c>
      <c r="HZ1027" s="207" t="s">
        <v>17</v>
      </c>
      <c r="IA1027" s="211">
        <v>1</v>
      </c>
      <c r="IB1027" s="207" t="s">
        <v>540</v>
      </c>
      <c r="IC1027" s="208">
        <v>900</v>
      </c>
      <c r="ID1027" s="208">
        <v>900</v>
      </c>
      <c r="IE1027" s="209">
        <v>27</v>
      </c>
      <c r="IF1027" s="210" t="s">
        <v>538</v>
      </c>
      <c r="IG1027" s="210" t="s">
        <v>866</v>
      </c>
      <c r="IH1027" s="207" t="s">
        <v>17</v>
      </c>
      <c r="II1027" s="211">
        <v>1</v>
      </c>
      <c r="IJ1027" s="207" t="s">
        <v>540</v>
      </c>
      <c r="IK1027" s="208">
        <v>900</v>
      </c>
      <c r="IL1027" s="208">
        <v>900</v>
      </c>
      <c r="IM1027" s="209">
        <v>27</v>
      </c>
      <c r="IN1027" s="210" t="s">
        <v>538</v>
      </c>
      <c r="IO1027" s="210" t="s">
        <v>866</v>
      </c>
      <c r="IP1027" s="207" t="s">
        <v>17</v>
      </c>
      <c r="IQ1027" s="211">
        <v>1</v>
      </c>
      <c r="IR1027" s="207" t="s">
        <v>540</v>
      </c>
      <c r="IS1027" s="208">
        <v>900</v>
      </c>
      <c r="IT1027" s="208">
        <v>900</v>
      </c>
      <c r="IU1027" s="209">
        <v>27</v>
      </c>
      <c r="IV1027" s="210" t="s">
        <v>538</v>
      </c>
      <c r="IW1027" s="210" t="s">
        <v>866</v>
      </c>
      <c r="IX1027" s="207" t="s">
        <v>17</v>
      </c>
      <c r="IY1027" s="211">
        <v>1</v>
      </c>
      <c r="IZ1027" s="207" t="s">
        <v>540</v>
      </c>
      <c r="JA1027" s="208">
        <v>900</v>
      </c>
      <c r="JB1027" s="208">
        <v>900</v>
      </c>
      <c r="JC1027" s="209">
        <v>27</v>
      </c>
      <c r="JD1027" s="210" t="s">
        <v>538</v>
      </c>
      <c r="JE1027" s="210" t="s">
        <v>866</v>
      </c>
      <c r="JF1027" s="207" t="s">
        <v>17</v>
      </c>
      <c r="JG1027" s="211">
        <v>1</v>
      </c>
      <c r="JH1027" s="207" t="s">
        <v>540</v>
      </c>
      <c r="JI1027" s="208">
        <v>900</v>
      </c>
      <c r="JJ1027" s="208">
        <v>900</v>
      </c>
      <c r="JK1027" s="209">
        <v>27</v>
      </c>
      <c r="JL1027" s="210" t="s">
        <v>538</v>
      </c>
      <c r="JM1027" s="210" t="s">
        <v>866</v>
      </c>
      <c r="JN1027" s="207" t="s">
        <v>17</v>
      </c>
      <c r="JO1027" s="211">
        <v>1</v>
      </c>
      <c r="JP1027" s="207" t="s">
        <v>540</v>
      </c>
      <c r="JQ1027" s="208">
        <v>900</v>
      </c>
      <c r="JR1027" s="208">
        <v>900</v>
      </c>
      <c r="JS1027" s="209">
        <v>27</v>
      </c>
      <c r="JT1027" s="210" t="s">
        <v>538</v>
      </c>
      <c r="JU1027" s="210" t="s">
        <v>866</v>
      </c>
      <c r="JV1027" s="207" t="s">
        <v>17</v>
      </c>
      <c r="JW1027" s="211">
        <v>1</v>
      </c>
      <c r="JX1027" s="207" t="s">
        <v>540</v>
      </c>
      <c r="JY1027" s="208">
        <v>900</v>
      </c>
      <c r="JZ1027" s="208">
        <v>900</v>
      </c>
      <c r="KA1027" s="209">
        <v>27</v>
      </c>
      <c r="KB1027" s="210" t="s">
        <v>538</v>
      </c>
      <c r="KC1027" s="210" t="s">
        <v>866</v>
      </c>
      <c r="KD1027" s="207" t="s">
        <v>17</v>
      </c>
      <c r="KE1027" s="211">
        <v>1</v>
      </c>
      <c r="KF1027" s="207" t="s">
        <v>540</v>
      </c>
      <c r="KG1027" s="208">
        <v>900</v>
      </c>
      <c r="KH1027" s="208">
        <v>900</v>
      </c>
      <c r="KI1027" s="209">
        <v>27</v>
      </c>
      <c r="KJ1027" s="210" t="s">
        <v>538</v>
      </c>
      <c r="KK1027" s="210" t="s">
        <v>866</v>
      </c>
      <c r="KL1027" s="207" t="s">
        <v>17</v>
      </c>
      <c r="KM1027" s="211">
        <v>1</v>
      </c>
      <c r="KN1027" s="207" t="s">
        <v>540</v>
      </c>
      <c r="KO1027" s="208">
        <v>900</v>
      </c>
      <c r="KP1027" s="208">
        <v>900</v>
      </c>
      <c r="KQ1027" s="209">
        <v>27</v>
      </c>
      <c r="KR1027" s="210" t="s">
        <v>538</v>
      </c>
      <c r="KS1027" s="210" t="s">
        <v>866</v>
      </c>
      <c r="KT1027" s="207" t="s">
        <v>17</v>
      </c>
      <c r="KU1027" s="211">
        <v>1</v>
      </c>
      <c r="KV1027" s="207" t="s">
        <v>540</v>
      </c>
      <c r="KW1027" s="208">
        <v>900</v>
      </c>
      <c r="KX1027" s="208">
        <v>900</v>
      </c>
      <c r="KY1027" s="209">
        <v>27</v>
      </c>
      <c r="KZ1027" s="210" t="s">
        <v>538</v>
      </c>
      <c r="LA1027" s="210" t="s">
        <v>866</v>
      </c>
      <c r="LB1027" s="207" t="s">
        <v>17</v>
      </c>
      <c r="LC1027" s="211">
        <v>1</v>
      </c>
      <c r="LD1027" s="207" t="s">
        <v>540</v>
      </c>
      <c r="LE1027" s="208">
        <v>900</v>
      </c>
      <c r="LF1027" s="208">
        <v>900</v>
      </c>
      <c r="LG1027" s="209">
        <v>27</v>
      </c>
      <c r="LH1027" s="210" t="s">
        <v>538</v>
      </c>
      <c r="LI1027" s="210" t="s">
        <v>866</v>
      </c>
      <c r="LJ1027" s="207" t="s">
        <v>17</v>
      </c>
      <c r="LK1027" s="211">
        <v>1</v>
      </c>
      <c r="LL1027" s="207" t="s">
        <v>540</v>
      </c>
      <c r="LM1027" s="208">
        <v>900</v>
      </c>
      <c r="LN1027" s="208">
        <v>900</v>
      </c>
      <c r="LO1027" s="209">
        <v>27</v>
      </c>
      <c r="LP1027" s="210" t="s">
        <v>538</v>
      </c>
      <c r="LQ1027" s="210" t="s">
        <v>866</v>
      </c>
      <c r="LR1027" s="207" t="s">
        <v>17</v>
      </c>
      <c r="LS1027" s="211">
        <v>1</v>
      </c>
      <c r="LT1027" s="207" t="s">
        <v>540</v>
      </c>
      <c r="LU1027" s="208">
        <v>900</v>
      </c>
      <c r="LV1027" s="208">
        <v>900</v>
      </c>
      <c r="LW1027" s="209">
        <v>27</v>
      </c>
      <c r="LX1027" s="210" t="s">
        <v>538</v>
      </c>
      <c r="LY1027" s="210" t="s">
        <v>866</v>
      </c>
      <c r="LZ1027" s="207" t="s">
        <v>17</v>
      </c>
      <c r="MA1027" s="211">
        <v>1</v>
      </c>
      <c r="MB1027" s="207" t="s">
        <v>540</v>
      </c>
      <c r="MC1027" s="208">
        <v>900</v>
      </c>
      <c r="MD1027" s="208">
        <v>900</v>
      </c>
      <c r="ME1027" s="209">
        <v>27</v>
      </c>
      <c r="MF1027" s="210" t="s">
        <v>538</v>
      </c>
      <c r="MG1027" s="210" t="s">
        <v>866</v>
      </c>
      <c r="MH1027" s="207" t="s">
        <v>17</v>
      </c>
      <c r="MI1027" s="211">
        <v>1</v>
      </c>
      <c r="MJ1027" s="207" t="s">
        <v>540</v>
      </c>
      <c r="MK1027" s="208">
        <v>900</v>
      </c>
      <c r="ML1027" s="208">
        <v>900</v>
      </c>
      <c r="MM1027" s="209">
        <v>27</v>
      </c>
      <c r="MN1027" s="210" t="s">
        <v>538</v>
      </c>
      <c r="MO1027" s="210" t="s">
        <v>866</v>
      </c>
      <c r="MP1027" s="207" t="s">
        <v>17</v>
      </c>
      <c r="MQ1027" s="211">
        <v>1</v>
      </c>
      <c r="MR1027" s="207" t="s">
        <v>540</v>
      </c>
      <c r="MS1027" s="208">
        <v>900</v>
      </c>
      <c r="MT1027" s="208">
        <v>900</v>
      </c>
      <c r="MU1027" s="209">
        <v>27</v>
      </c>
      <c r="MV1027" s="210" t="s">
        <v>538</v>
      </c>
      <c r="MW1027" s="210" t="s">
        <v>866</v>
      </c>
      <c r="MX1027" s="207" t="s">
        <v>17</v>
      </c>
      <c r="MY1027" s="211">
        <v>1</v>
      </c>
      <c r="MZ1027" s="207" t="s">
        <v>540</v>
      </c>
      <c r="NA1027" s="208">
        <v>900</v>
      </c>
      <c r="NB1027" s="208">
        <v>900</v>
      </c>
      <c r="NC1027" s="209">
        <v>27</v>
      </c>
      <c r="ND1027" s="210" t="s">
        <v>538</v>
      </c>
      <c r="NE1027" s="210" t="s">
        <v>866</v>
      </c>
      <c r="NF1027" s="207" t="s">
        <v>17</v>
      </c>
      <c r="NG1027" s="211">
        <v>1</v>
      </c>
      <c r="NH1027" s="207" t="s">
        <v>540</v>
      </c>
      <c r="NI1027" s="208">
        <v>900</v>
      </c>
      <c r="NJ1027" s="208">
        <v>900</v>
      </c>
      <c r="NK1027" s="209">
        <v>27</v>
      </c>
      <c r="NL1027" s="210" t="s">
        <v>538</v>
      </c>
      <c r="NM1027" s="210" t="s">
        <v>866</v>
      </c>
      <c r="NN1027" s="207" t="s">
        <v>17</v>
      </c>
      <c r="NO1027" s="211">
        <v>1</v>
      </c>
      <c r="NP1027" s="207" t="s">
        <v>540</v>
      </c>
      <c r="NQ1027" s="208">
        <v>900</v>
      </c>
      <c r="NR1027" s="208">
        <v>900</v>
      </c>
      <c r="NS1027" s="209">
        <v>27</v>
      </c>
      <c r="NT1027" s="210" t="s">
        <v>538</v>
      </c>
      <c r="NU1027" s="210" t="s">
        <v>866</v>
      </c>
      <c r="NV1027" s="207" t="s">
        <v>17</v>
      </c>
      <c r="NW1027" s="211">
        <v>1</v>
      </c>
      <c r="NX1027" s="207" t="s">
        <v>540</v>
      </c>
      <c r="NY1027" s="208">
        <v>900</v>
      </c>
      <c r="NZ1027" s="208">
        <v>900</v>
      </c>
      <c r="OA1027" s="209">
        <v>27</v>
      </c>
      <c r="OB1027" s="210" t="s">
        <v>538</v>
      </c>
      <c r="OC1027" s="210" t="s">
        <v>866</v>
      </c>
      <c r="OD1027" s="207" t="s">
        <v>17</v>
      </c>
      <c r="OE1027" s="211">
        <v>1</v>
      </c>
      <c r="OF1027" s="207" t="s">
        <v>540</v>
      </c>
      <c r="OG1027" s="208">
        <v>900</v>
      </c>
      <c r="OH1027" s="208">
        <v>900</v>
      </c>
      <c r="OI1027" s="209">
        <v>27</v>
      </c>
      <c r="OJ1027" s="210" t="s">
        <v>538</v>
      </c>
      <c r="OK1027" s="210" t="s">
        <v>866</v>
      </c>
      <c r="OL1027" s="207" t="s">
        <v>17</v>
      </c>
      <c r="OM1027" s="211">
        <v>1</v>
      </c>
      <c r="ON1027" s="207" t="s">
        <v>540</v>
      </c>
      <c r="OO1027" s="208">
        <v>900</v>
      </c>
      <c r="OP1027" s="208">
        <v>900</v>
      </c>
      <c r="OQ1027" s="209">
        <v>27</v>
      </c>
      <c r="OR1027" s="210" t="s">
        <v>538</v>
      </c>
      <c r="OS1027" s="210" t="s">
        <v>866</v>
      </c>
      <c r="OT1027" s="207" t="s">
        <v>17</v>
      </c>
      <c r="OU1027" s="211">
        <v>1</v>
      </c>
      <c r="OV1027" s="207" t="s">
        <v>540</v>
      </c>
      <c r="OW1027" s="208">
        <v>900</v>
      </c>
      <c r="OX1027" s="208">
        <v>900</v>
      </c>
      <c r="OY1027" s="209">
        <v>27</v>
      </c>
      <c r="OZ1027" s="210" t="s">
        <v>538</v>
      </c>
      <c r="PA1027" s="210" t="s">
        <v>866</v>
      </c>
      <c r="PB1027" s="207" t="s">
        <v>17</v>
      </c>
      <c r="PC1027" s="211">
        <v>1</v>
      </c>
      <c r="PD1027" s="207" t="s">
        <v>540</v>
      </c>
      <c r="PE1027" s="208">
        <v>900</v>
      </c>
      <c r="PF1027" s="208">
        <v>900</v>
      </c>
      <c r="PG1027" s="209">
        <v>27</v>
      </c>
      <c r="PH1027" s="210" t="s">
        <v>538</v>
      </c>
      <c r="PI1027" s="210" t="s">
        <v>866</v>
      </c>
      <c r="PJ1027" s="207" t="s">
        <v>17</v>
      </c>
      <c r="PK1027" s="211">
        <v>1</v>
      </c>
      <c r="PL1027" s="207" t="s">
        <v>540</v>
      </c>
      <c r="PM1027" s="208">
        <v>900</v>
      </c>
      <c r="PN1027" s="208">
        <v>900</v>
      </c>
      <c r="PO1027" s="209">
        <v>27</v>
      </c>
      <c r="PP1027" s="210" t="s">
        <v>538</v>
      </c>
      <c r="PQ1027" s="210" t="s">
        <v>866</v>
      </c>
      <c r="PR1027" s="207" t="s">
        <v>17</v>
      </c>
      <c r="PS1027" s="211">
        <v>1</v>
      </c>
      <c r="PT1027" s="207" t="s">
        <v>540</v>
      </c>
      <c r="PU1027" s="208">
        <v>900</v>
      </c>
      <c r="PV1027" s="208">
        <v>900</v>
      </c>
      <c r="PW1027" s="209">
        <v>27</v>
      </c>
      <c r="PX1027" s="210" t="s">
        <v>538</v>
      </c>
      <c r="PY1027" s="210" t="s">
        <v>866</v>
      </c>
      <c r="PZ1027" s="207" t="s">
        <v>17</v>
      </c>
      <c r="QA1027" s="211">
        <v>1</v>
      </c>
      <c r="QB1027" s="207" t="s">
        <v>540</v>
      </c>
      <c r="QC1027" s="208">
        <v>900</v>
      </c>
      <c r="QD1027" s="208">
        <v>900</v>
      </c>
      <c r="QE1027" s="209">
        <v>27</v>
      </c>
      <c r="QF1027" s="210" t="s">
        <v>538</v>
      </c>
      <c r="QG1027" s="210" t="s">
        <v>866</v>
      </c>
      <c r="QH1027" s="207" t="s">
        <v>17</v>
      </c>
      <c r="QI1027" s="211">
        <v>1</v>
      </c>
      <c r="QJ1027" s="207" t="s">
        <v>540</v>
      </c>
      <c r="QK1027" s="208">
        <v>900</v>
      </c>
      <c r="QL1027" s="208">
        <v>900</v>
      </c>
      <c r="QM1027" s="209">
        <v>27</v>
      </c>
      <c r="QN1027" s="210" t="s">
        <v>538</v>
      </c>
      <c r="QO1027" s="210" t="s">
        <v>866</v>
      </c>
      <c r="QP1027" s="207" t="s">
        <v>17</v>
      </c>
      <c r="QQ1027" s="211">
        <v>1</v>
      </c>
      <c r="QR1027" s="207" t="s">
        <v>540</v>
      </c>
      <c r="QS1027" s="208">
        <v>900</v>
      </c>
      <c r="QT1027" s="208">
        <v>900</v>
      </c>
      <c r="QU1027" s="209">
        <v>27</v>
      </c>
      <c r="QV1027" s="210" t="s">
        <v>538</v>
      </c>
      <c r="QW1027" s="210" t="s">
        <v>866</v>
      </c>
      <c r="QX1027" s="207" t="s">
        <v>17</v>
      </c>
      <c r="QY1027" s="211">
        <v>1</v>
      </c>
      <c r="QZ1027" s="207" t="s">
        <v>540</v>
      </c>
      <c r="RA1027" s="208">
        <v>900</v>
      </c>
      <c r="RB1027" s="208">
        <v>900</v>
      </c>
      <c r="RC1027" s="209">
        <v>27</v>
      </c>
      <c r="RD1027" s="210" t="s">
        <v>538</v>
      </c>
      <c r="RE1027" s="210" t="s">
        <v>866</v>
      </c>
      <c r="RF1027" s="207" t="s">
        <v>17</v>
      </c>
      <c r="RG1027" s="211">
        <v>1</v>
      </c>
      <c r="RH1027" s="207" t="s">
        <v>540</v>
      </c>
      <c r="RI1027" s="208">
        <v>900</v>
      </c>
      <c r="RJ1027" s="208">
        <v>900</v>
      </c>
      <c r="RK1027" s="209">
        <v>27</v>
      </c>
      <c r="RL1027" s="210" t="s">
        <v>538</v>
      </c>
      <c r="RM1027" s="210" t="s">
        <v>866</v>
      </c>
      <c r="RN1027" s="207" t="s">
        <v>17</v>
      </c>
      <c r="RO1027" s="211">
        <v>1</v>
      </c>
      <c r="RP1027" s="207" t="s">
        <v>540</v>
      </c>
      <c r="RQ1027" s="208">
        <v>900</v>
      </c>
      <c r="RR1027" s="208">
        <v>900</v>
      </c>
      <c r="RS1027" s="209">
        <v>27</v>
      </c>
      <c r="RT1027" s="210" t="s">
        <v>538</v>
      </c>
      <c r="RU1027" s="210" t="s">
        <v>866</v>
      </c>
      <c r="RV1027" s="207" t="s">
        <v>17</v>
      </c>
      <c r="RW1027" s="211">
        <v>1</v>
      </c>
      <c r="RX1027" s="207" t="s">
        <v>540</v>
      </c>
      <c r="RY1027" s="208">
        <v>900</v>
      </c>
      <c r="RZ1027" s="208">
        <v>900</v>
      </c>
      <c r="SA1027" s="209">
        <v>27</v>
      </c>
      <c r="SB1027" s="210" t="s">
        <v>538</v>
      </c>
      <c r="SC1027" s="210" t="s">
        <v>866</v>
      </c>
      <c r="SD1027" s="207" t="s">
        <v>17</v>
      </c>
      <c r="SE1027" s="211">
        <v>1</v>
      </c>
      <c r="SF1027" s="207" t="s">
        <v>540</v>
      </c>
      <c r="SG1027" s="208">
        <v>900</v>
      </c>
      <c r="SH1027" s="208">
        <v>900</v>
      </c>
      <c r="SI1027" s="209">
        <v>27</v>
      </c>
      <c r="SJ1027" s="210" t="s">
        <v>538</v>
      </c>
      <c r="SK1027" s="210" t="s">
        <v>866</v>
      </c>
      <c r="SL1027" s="207" t="s">
        <v>17</v>
      </c>
      <c r="SM1027" s="211">
        <v>1</v>
      </c>
      <c r="SN1027" s="207" t="s">
        <v>540</v>
      </c>
      <c r="SO1027" s="208">
        <v>900</v>
      </c>
      <c r="SP1027" s="208">
        <v>900</v>
      </c>
      <c r="SQ1027" s="209">
        <v>27</v>
      </c>
      <c r="SR1027" s="210" t="s">
        <v>538</v>
      </c>
      <c r="SS1027" s="210" t="s">
        <v>866</v>
      </c>
      <c r="ST1027" s="207" t="s">
        <v>17</v>
      </c>
      <c r="SU1027" s="211">
        <v>1</v>
      </c>
      <c r="SV1027" s="207" t="s">
        <v>540</v>
      </c>
      <c r="SW1027" s="208">
        <v>900</v>
      </c>
      <c r="SX1027" s="208">
        <v>900</v>
      </c>
      <c r="SY1027" s="209">
        <v>27</v>
      </c>
      <c r="SZ1027" s="210" t="s">
        <v>538</v>
      </c>
      <c r="TA1027" s="210" t="s">
        <v>866</v>
      </c>
      <c r="TB1027" s="207" t="s">
        <v>17</v>
      </c>
      <c r="TC1027" s="211">
        <v>1</v>
      </c>
      <c r="TD1027" s="207" t="s">
        <v>540</v>
      </c>
      <c r="TE1027" s="208">
        <v>900</v>
      </c>
      <c r="TF1027" s="208">
        <v>900</v>
      </c>
      <c r="TG1027" s="209">
        <v>27</v>
      </c>
      <c r="TH1027" s="210" t="s">
        <v>538</v>
      </c>
      <c r="TI1027" s="210" t="s">
        <v>866</v>
      </c>
      <c r="TJ1027" s="207" t="s">
        <v>17</v>
      </c>
      <c r="TK1027" s="211">
        <v>1</v>
      </c>
      <c r="TL1027" s="207" t="s">
        <v>540</v>
      </c>
      <c r="TM1027" s="208">
        <v>900</v>
      </c>
      <c r="TN1027" s="208">
        <v>900</v>
      </c>
      <c r="TO1027" s="209">
        <v>27</v>
      </c>
      <c r="TP1027" s="210" t="s">
        <v>538</v>
      </c>
      <c r="TQ1027" s="210" t="s">
        <v>866</v>
      </c>
      <c r="TR1027" s="207" t="s">
        <v>17</v>
      </c>
      <c r="TS1027" s="211">
        <v>1</v>
      </c>
      <c r="TT1027" s="207" t="s">
        <v>540</v>
      </c>
      <c r="TU1027" s="208">
        <v>900</v>
      </c>
      <c r="TV1027" s="208">
        <v>900</v>
      </c>
      <c r="TW1027" s="209">
        <v>27</v>
      </c>
      <c r="TX1027" s="210" t="s">
        <v>538</v>
      </c>
      <c r="TY1027" s="210" t="s">
        <v>866</v>
      </c>
      <c r="TZ1027" s="207" t="s">
        <v>17</v>
      </c>
      <c r="UA1027" s="211">
        <v>1</v>
      </c>
      <c r="UB1027" s="207" t="s">
        <v>540</v>
      </c>
      <c r="UC1027" s="208">
        <v>900</v>
      </c>
      <c r="UD1027" s="208">
        <v>900</v>
      </c>
      <c r="UE1027" s="209">
        <v>27</v>
      </c>
      <c r="UF1027" s="210" t="s">
        <v>538</v>
      </c>
      <c r="UG1027" s="210" t="s">
        <v>866</v>
      </c>
      <c r="UH1027" s="207" t="s">
        <v>17</v>
      </c>
      <c r="UI1027" s="211">
        <v>1</v>
      </c>
      <c r="UJ1027" s="207" t="s">
        <v>540</v>
      </c>
      <c r="UK1027" s="208">
        <v>900</v>
      </c>
      <c r="UL1027" s="208">
        <v>900</v>
      </c>
      <c r="UM1027" s="209">
        <v>27</v>
      </c>
      <c r="UN1027" s="210" t="s">
        <v>538</v>
      </c>
      <c r="UO1027" s="210" t="s">
        <v>866</v>
      </c>
      <c r="UP1027" s="207" t="s">
        <v>17</v>
      </c>
      <c r="UQ1027" s="211">
        <v>1</v>
      </c>
      <c r="UR1027" s="207" t="s">
        <v>540</v>
      </c>
      <c r="US1027" s="208">
        <v>900</v>
      </c>
      <c r="UT1027" s="208">
        <v>900</v>
      </c>
      <c r="UU1027" s="209">
        <v>27</v>
      </c>
      <c r="UV1027" s="210" t="s">
        <v>538</v>
      </c>
      <c r="UW1027" s="210" t="s">
        <v>866</v>
      </c>
      <c r="UX1027" s="207" t="s">
        <v>17</v>
      </c>
      <c r="UY1027" s="211">
        <v>1</v>
      </c>
      <c r="UZ1027" s="207" t="s">
        <v>540</v>
      </c>
      <c r="VA1027" s="208">
        <v>900</v>
      </c>
      <c r="VB1027" s="208">
        <v>900</v>
      </c>
      <c r="VC1027" s="209">
        <v>27</v>
      </c>
      <c r="VD1027" s="210" t="s">
        <v>538</v>
      </c>
      <c r="VE1027" s="210" t="s">
        <v>866</v>
      </c>
      <c r="VF1027" s="207" t="s">
        <v>17</v>
      </c>
      <c r="VG1027" s="211">
        <v>1</v>
      </c>
      <c r="VH1027" s="207" t="s">
        <v>540</v>
      </c>
      <c r="VI1027" s="208">
        <v>900</v>
      </c>
      <c r="VJ1027" s="208">
        <v>900</v>
      </c>
      <c r="VK1027" s="209">
        <v>27</v>
      </c>
      <c r="VL1027" s="210" t="s">
        <v>538</v>
      </c>
      <c r="VM1027" s="210" t="s">
        <v>866</v>
      </c>
      <c r="VN1027" s="207" t="s">
        <v>17</v>
      </c>
      <c r="VO1027" s="211">
        <v>1</v>
      </c>
      <c r="VP1027" s="207" t="s">
        <v>540</v>
      </c>
      <c r="VQ1027" s="208">
        <v>900</v>
      </c>
      <c r="VR1027" s="208">
        <v>900</v>
      </c>
      <c r="VS1027" s="209">
        <v>27</v>
      </c>
      <c r="VT1027" s="210" t="s">
        <v>538</v>
      </c>
      <c r="VU1027" s="210" t="s">
        <v>866</v>
      </c>
      <c r="VV1027" s="207" t="s">
        <v>17</v>
      </c>
      <c r="VW1027" s="211">
        <v>1</v>
      </c>
      <c r="VX1027" s="207" t="s">
        <v>540</v>
      </c>
      <c r="VY1027" s="208">
        <v>900</v>
      </c>
      <c r="VZ1027" s="208">
        <v>900</v>
      </c>
      <c r="WA1027" s="209">
        <v>27</v>
      </c>
      <c r="WB1027" s="210" t="s">
        <v>538</v>
      </c>
      <c r="WC1027" s="210" t="s">
        <v>866</v>
      </c>
      <c r="WD1027" s="207" t="s">
        <v>17</v>
      </c>
      <c r="WE1027" s="211">
        <v>1</v>
      </c>
      <c r="WF1027" s="207" t="s">
        <v>540</v>
      </c>
      <c r="WG1027" s="208">
        <v>900</v>
      </c>
      <c r="WH1027" s="208">
        <v>900</v>
      </c>
      <c r="WI1027" s="209">
        <v>27</v>
      </c>
      <c r="WJ1027" s="210" t="s">
        <v>538</v>
      </c>
      <c r="WK1027" s="210" t="s">
        <v>866</v>
      </c>
      <c r="WL1027" s="207" t="s">
        <v>17</v>
      </c>
      <c r="WM1027" s="211">
        <v>1</v>
      </c>
      <c r="WN1027" s="207" t="s">
        <v>540</v>
      </c>
      <c r="WO1027" s="208">
        <v>900</v>
      </c>
      <c r="WP1027" s="208">
        <v>900</v>
      </c>
      <c r="WQ1027" s="209">
        <v>27</v>
      </c>
      <c r="WR1027" s="210" t="s">
        <v>538</v>
      </c>
      <c r="WS1027" s="210" t="s">
        <v>866</v>
      </c>
      <c r="WT1027" s="207" t="s">
        <v>17</v>
      </c>
      <c r="WU1027" s="211">
        <v>1</v>
      </c>
      <c r="WV1027" s="207" t="s">
        <v>540</v>
      </c>
      <c r="WW1027" s="208">
        <v>900</v>
      </c>
      <c r="WX1027" s="208">
        <v>900</v>
      </c>
      <c r="WY1027" s="209">
        <v>27</v>
      </c>
      <c r="WZ1027" s="210" t="s">
        <v>538</v>
      </c>
      <c r="XA1027" s="210" t="s">
        <v>866</v>
      </c>
      <c r="XB1027" s="207" t="s">
        <v>17</v>
      </c>
      <c r="XC1027" s="211">
        <v>1</v>
      </c>
      <c r="XD1027" s="207" t="s">
        <v>540</v>
      </c>
      <c r="XE1027" s="208">
        <v>900</v>
      </c>
      <c r="XF1027" s="208">
        <v>900</v>
      </c>
      <c r="XG1027" s="209">
        <v>27</v>
      </c>
      <c r="XH1027" s="210" t="s">
        <v>538</v>
      </c>
      <c r="XI1027" s="210" t="s">
        <v>866</v>
      </c>
      <c r="XJ1027" s="207" t="s">
        <v>17</v>
      </c>
      <c r="XK1027" s="211">
        <v>1</v>
      </c>
      <c r="XL1027" s="207" t="s">
        <v>540</v>
      </c>
      <c r="XM1027" s="208">
        <v>900</v>
      </c>
      <c r="XN1027" s="208">
        <v>900</v>
      </c>
      <c r="XO1027" s="209">
        <v>27</v>
      </c>
      <c r="XP1027" s="210" t="s">
        <v>538</v>
      </c>
      <c r="XQ1027" s="210" t="s">
        <v>866</v>
      </c>
      <c r="XR1027" s="207" t="s">
        <v>17</v>
      </c>
      <c r="XS1027" s="211">
        <v>1</v>
      </c>
      <c r="XT1027" s="207" t="s">
        <v>540</v>
      </c>
      <c r="XU1027" s="208">
        <v>900</v>
      </c>
      <c r="XV1027" s="208">
        <v>900</v>
      </c>
      <c r="XW1027" s="209">
        <v>27</v>
      </c>
      <c r="XX1027" s="210" t="s">
        <v>538</v>
      </c>
      <c r="XY1027" s="210" t="s">
        <v>866</v>
      </c>
      <c r="XZ1027" s="207" t="s">
        <v>17</v>
      </c>
      <c r="YA1027" s="211">
        <v>1</v>
      </c>
      <c r="YB1027" s="207" t="s">
        <v>540</v>
      </c>
      <c r="YC1027" s="208">
        <v>900</v>
      </c>
      <c r="YD1027" s="208">
        <v>900</v>
      </c>
      <c r="YE1027" s="209">
        <v>27</v>
      </c>
      <c r="YF1027" s="210" t="s">
        <v>538</v>
      </c>
      <c r="YG1027" s="210" t="s">
        <v>866</v>
      </c>
      <c r="YH1027" s="207" t="s">
        <v>17</v>
      </c>
      <c r="YI1027" s="211">
        <v>1</v>
      </c>
      <c r="YJ1027" s="207" t="s">
        <v>540</v>
      </c>
      <c r="YK1027" s="208">
        <v>900</v>
      </c>
      <c r="YL1027" s="208">
        <v>900</v>
      </c>
      <c r="YM1027" s="209">
        <v>27</v>
      </c>
      <c r="YN1027" s="210" t="s">
        <v>538</v>
      </c>
      <c r="YO1027" s="210" t="s">
        <v>866</v>
      </c>
      <c r="YP1027" s="207" t="s">
        <v>17</v>
      </c>
      <c r="YQ1027" s="211">
        <v>1</v>
      </c>
      <c r="YR1027" s="207" t="s">
        <v>540</v>
      </c>
      <c r="YS1027" s="208">
        <v>900</v>
      </c>
      <c r="YT1027" s="208">
        <v>900</v>
      </c>
      <c r="YU1027" s="209">
        <v>27</v>
      </c>
      <c r="YV1027" s="210" t="s">
        <v>538</v>
      </c>
      <c r="YW1027" s="210" t="s">
        <v>866</v>
      </c>
      <c r="YX1027" s="207" t="s">
        <v>17</v>
      </c>
      <c r="YY1027" s="211">
        <v>1</v>
      </c>
      <c r="YZ1027" s="207" t="s">
        <v>540</v>
      </c>
      <c r="ZA1027" s="208">
        <v>900</v>
      </c>
      <c r="ZB1027" s="208">
        <v>900</v>
      </c>
      <c r="ZC1027" s="209">
        <v>27</v>
      </c>
      <c r="ZD1027" s="210" t="s">
        <v>538</v>
      </c>
      <c r="ZE1027" s="210" t="s">
        <v>866</v>
      </c>
      <c r="ZF1027" s="207" t="s">
        <v>17</v>
      </c>
      <c r="ZG1027" s="211">
        <v>1</v>
      </c>
      <c r="ZH1027" s="207" t="s">
        <v>540</v>
      </c>
      <c r="ZI1027" s="208">
        <v>900</v>
      </c>
      <c r="ZJ1027" s="208">
        <v>900</v>
      </c>
      <c r="ZK1027" s="209">
        <v>27</v>
      </c>
      <c r="ZL1027" s="210" t="s">
        <v>538</v>
      </c>
      <c r="ZM1027" s="210" t="s">
        <v>866</v>
      </c>
      <c r="ZN1027" s="207" t="s">
        <v>17</v>
      </c>
      <c r="ZO1027" s="211">
        <v>1</v>
      </c>
      <c r="ZP1027" s="207" t="s">
        <v>540</v>
      </c>
      <c r="ZQ1027" s="208">
        <v>900</v>
      </c>
      <c r="ZR1027" s="208">
        <v>900</v>
      </c>
      <c r="ZS1027" s="209">
        <v>27</v>
      </c>
      <c r="ZT1027" s="210" t="s">
        <v>538</v>
      </c>
      <c r="ZU1027" s="210" t="s">
        <v>866</v>
      </c>
      <c r="ZV1027" s="207" t="s">
        <v>17</v>
      </c>
      <c r="ZW1027" s="211">
        <v>1</v>
      </c>
      <c r="ZX1027" s="207" t="s">
        <v>540</v>
      </c>
      <c r="ZY1027" s="208">
        <v>900</v>
      </c>
      <c r="ZZ1027" s="208">
        <v>900</v>
      </c>
      <c r="AAA1027" s="209">
        <v>27</v>
      </c>
      <c r="AAB1027" s="210" t="s">
        <v>538</v>
      </c>
      <c r="AAC1027" s="210" t="s">
        <v>866</v>
      </c>
      <c r="AAD1027" s="207" t="s">
        <v>17</v>
      </c>
      <c r="AAE1027" s="211">
        <v>1</v>
      </c>
      <c r="AAF1027" s="207" t="s">
        <v>540</v>
      </c>
      <c r="AAG1027" s="208">
        <v>900</v>
      </c>
      <c r="AAH1027" s="208">
        <v>900</v>
      </c>
      <c r="AAI1027" s="209">
        <v>27</v>
      </c>
      <c r="AAJ1027" s="210" t="s">
        <v>538</v>
      </c>
      <c r="AAK1027" s="210" t="s">
        <v>866</v>
      </c>
      <c r="AAL1027" s="207" t="s">
        <v>17</v>
      </c>
      <c r="AAM1027" s="211">
        <v>1</v>
      </c>
      <c r="AAN1027" s="207" t="s">
        <v>540</v>
      </c>
      <c r="AAO1027" s="208">
        <v>900</v>
      </c>
      <c r="AAP1027" s="208">
        <v>900</v>
      </c>
      <c r="AAQ1027" s="209">
        <v>27</v>
      </c>
      <c r="AAR1027" s="210" t="s">
        <v>538</v>
      </c>
      <c r="AAS1027" s="210" t="s">
        <v>866</v>
      </c>
      <c r="AAT1027" s="207" t="s">
        <v>17</v>
      </c>
      <c r="AAU1027" s="211">
        <v>1</v>
      </c>
      <c r="AAV1027" s="207" t="s">
        <v>540</v>
      </c>
      <c r="AAW1027" s="208">
        <v>900</v>
      </c>
      <c r="AAX1027" s="208">
        <v>900</v>
      </c>
      <c r="AAY1027" s="209">
        <v>27</v>
      </c>
      <c r="AAZ1027" s="210" t="s">
        <v>538</v>
      </c>
      <c r="ABA1027" s="210" t="s">
        <v>866</v>
      </c>
      <c r="ABB1027" s="207" t="s">
        <v>17</v>
      </c>
      <c r="ABC1027" s="211">
        <v>1</v>
      </c>
      <c r="ABD1027" s="207" t="s">
        <v>540</v>
      </c>
      <c r="ABE1027" s="208">
        <v>900</v>
      </c>
      <c r="ABF1027" s="208">
        <v>900</v>
      </c>
      <c r="ABG1027" s="209">
        <v>27</v>
      </c>
      <c r="ABH1027" s="210" t="s">
        <v>538</v>
      </c>
      <c r="ABI1027" s="210" t="s">
        <v>866</v>
      </c>
      <c r="ABJ1027" s="207" t="s">
        <v>17</v>
      </c>
      <c r="ABK1027" s="211">
        <v>1</v>
      </c>
      <c r="ABL1027" s="207" t="s">
        <v>540</v>
      </c>
      <c r="ABM1027" s="208">
        <v>900</v>
      </c>
      <c r="ABN1027" s="208">
        <v>900</v>
      </c>
      <c r="ABO1027" s="209">
        <v>27</v>
      </c>
      <c r="ABP1027" s="210" t="s">
        <v>538</v>
      </c>
      <c r="ABQ1027" s="210" t="s">
        <v>866</v>
      </c>
      <c r="ABR1027" s="207" t="s">
        <v>17</v>
      </c>
      <c r="ABS1027" s="211">
        <v>1</v>
      </c>
      <c r="ABT1027" s="207" t="s">
        <v>540</v>
      </c>
      <c r="ABU1027" s="208">
        <v>900</v>
      </c>
      <c r="ABV1027" s="208">
        <v>900</v>
      </c>
      <c r="ABW1027" s="209">
        <v>27</v>
      </c>
      <c r="ABX1027" s="210" t="s">
        <v>538</v>
      </c>
      <c r="ABY1027" s="210" t="s">
        <v>866</v>
      </c>
      <c r="ABZ1027" s="207" t="s">
        <v>17</v>
      </c>
      <c r="ACA1027" s="211">
        <v>1</v>
      </c>
      <c r="ACB1027" s="207" t="s">
        <v>540</v>
      </c>
      <c r="ACC1027" s="208">
        <v>900</v>
      </c>
      <c r="ACD1027" s="208">
        <v>900</v>
      </c>
      <c r="ACE1027" s="209">
        <v>27</v>
      </c>
      <c r="ACF1027" s="210" t="s">
        <v>538</v>
      </c>
      <c r="ACG1027" s="210" t="s">
        <v>866</v>
      </c>
      <c r="ACH1027" s="207" t="s">
        <v>17</v>
      </c>
      <c r="ACI1027" s="211">
        <v>1</v>
      </c>
      <c r="ACJ1027" s="207" t="s">
        <v>540</v>
      </c>
      <c r="ACK1027" s="208">
        <v>900</v>
      </c>
      <c r="ACL1027" s="208">
        <v>900</v>
      </c>
      <c r="ACM1027" s="209">
        <v>27</v>
      </c>
      <c r="ACN1027" s="210" t="s">
        <v>538</v>
      </c>
      <c r="ACO1027" s="210" t="s">
        <v>866</v>
      </c>
      <c r="ACP1027" s="207" t="s">
        <v>17</v>
      </c>
      <c r="ACQ1027" s="211">
        <v>1</v>
      </c>
      <c r="ACR1027" s="207" t="s">
        <v>540</v>
      </c>
      <c r="ACS1027" s="208">
        <v>900</v>
      </c>
      <c r="ACT1027" s="208">
        <v>900</v>
      </c>
      <c r="ACU1027" s="209">
        <v>27</v>
      </c>
      <c r="ACV1027" s="210" t="s">
        <v>538</v>
      </c>
      <c r="ACW1027" s="210" t="s">
        <v>866</v>
      </c>
      <c r="ACX1027" s="207" t="s">
        <v>17</v>
      </c>
      <c r="ACY1027" s="211">
        <v>1</v>
      </c>
      <c r="ACZ1027" s="207" t="s">
        <v>540</v>
      </c>
      <c r="ADA1027" s="208">
        <v>900</v>
      </c>
      <c r="ADB1027" s="208">
        <v>900</v>
      </c>
      <c r="ADC1027" s="209">
        <v>27</v>
      </c>
      <c r="ADD1027" s="210" t="s">
        <v>538</v>
      </c>
      <c r="ADE1027" s="210" t="s">
        <v>866</v>
      </c>
      <c r="ADF1027" s="207" t="s">
        <v>17</v>
      </c>
      <c r="ADG1027" s="211">
        <v>1</v>
      </c>
      <c r="ADH1027" s="207" t="s">
        <v>540</v>
      </c>
      <c r="ADI1027" s="208">
        <v>900</v>
      </c>
      <c r="ADJ1027" s="208">
        <v>900</v>
      </c>
      <c r="ADK1027" s="209">
        <v>27</v>
      </c>
      <c r="ADL1027" s="210" t="s">
        <v>538</v>
      </c>
      <c r="ADM1027" s="210" t="s">
        <v>866</v>
      </c>
      <c r="ADN1027" s="207" t="s">
        <v>17</v>
      </c>
      <c r="ADO1027" s="211">
        <v>1</v>
      </c>
      <c r="ADP1027" s="207" t="s">
        <v>540</v>
      </c>
      <c r="ADQ1027" s="208">
        <v>900</v>
      </c>
      <c r="ADR1027" s="208">
        <v>900</v>
      </c>
      <c r="ADS1027" s="209">
        <v>27</v>
      </c>
      <c r="ADT1027" s="210" t="s">
        <v>538</v>
      </c>
      <c r="ADU1027" s="210" t="s">
        <v>866</v>
      </c>
      <c r="ADV1027" s="207" t="s">
        <v>17</v>
      </c>
      <c r="ADW1027" s="211">
        <v>1</v>
      </c>
      <c r="ADX1027" s="207" t="s">
        <v>540</v>
      </c>
      <c r="ADY1027" s="208">
        <v>900</v>
      </c>
      <c r="ADZ1027" s="208">
        <v>900</v>
      </c>
      <c r="AEA1027" s="209">
        <v>27</v>
      </c>
      <c r="AEB1027" s="210" t="s">
        <v>538</v>
      </c>
      <c r="AEC1027" s="210" t="s">
        <v>866</v>
      </c>
      <c r="AED1027" s="207" t="s">
        <v>17</v>
      </c>
      <c r="AEE1027" s="211">
        <v>1</v>
      </c>
      <c r="AEF1027" s="207" t="s">
        <v>540</v>
      </c>
      <c r="AEG1027" s="208">
        <v>900</v>
      </c>
      <c r="AEH1027" s="208">
        <v>900</v>
      </c>
      <c r="AEI1027" s="209">
        <v>27</v>
      </c>
      <c r="AEJ1027" s="210" t="s">
        <v>538</v>
      </c>
      <c r="AEK1027" s="210" t="s">
        <v>866</v>
      </c>
      <c r="AEL1027" s="207" t="s">
        <v>17</v>
      </c>
      <c r="AEM1027" s="211">
        <v>1</v>
      </c>
      <c r="AEN1027" s="207" t="s">
        <v>540</v>
      </c>
      <c r="AEO1027" s="208">
        <v>900</v>
      </c>
      <c r="AEP1027" s="208">
        <v>900</v>
      </c>
      <c r="AEQ1027" s="209">
        <v>27</v>
      </c>
      <c r="AER1027" s="210" t="s">
        <v>538</v>
      </c>
      <c r="AES1027" s="210" t="s">
        <v>866</v>
      </c>
      <c r="AET1027" s="207" t="s">
        <v>17</v>
      </c>
      <c r="AEU1027" s="211">
        <v>1</v>
      </c>
      <c r="AEV1027" s="207" t="s">
        <v>540</v>
      </c>
      <c r="AEW1027" s="208">
        <v>900</v>
      </c>
      <c r="AEX1027" s="208">
        <v>900</v>
      </c>
      <c r="AEY1027" s="209">
        <v>27</v>
      </c>
      <c r="AEZ1027" s="210" t="s">
        <v>538</v>
      </c>
      <c r="AFA1027" s="210" t="s">
        <v>866</v>
      </c>
      <c r="AFB1027" s="207" t="s">
        <v>17</v>
      </c>
      <c r="AFC1027" s="211">
        <v>1</v>
      </c>
      <c r="AFD1027" s="207" t="s">
        <v>540</v>
      </c>
      <c r="AFE1027" s="208">
        <v>900</v>
      </c>
      <c r="AFF1027" s="208">
        <v>900</v>
      </c>
      <c r="AFG1027" s="209">
        <v>27</v>
      </c>
      <c r="AFH1027" s="210" t="s">
        <v>538</v>
      </c>
      <c r="AFI1027" s="210" t="s">
        <v>866</v>
      </c>
      <c r="AFJ1027" s="207" t="s">
        <v>17</v>
      </c>
      <c r="AFK1027" s="211">
        <v>1</v>
      </c>
      <c r="AFL1027" s="207" t="s">
        <v>540</v>
      </c>
      <c r="AFM1027" s="208">
        <v>900</v>
      </c>
      <c r="AFN1027" s="208">
        <v>900</v>
      </c>
      <c r="AFO1027" s="209">
        <v>27</v>
      </c>
      <c r="AFP1027" s="210" t="s">
        <v>538</v>
      </c>
      <c r="AFQ1027" s="210" t="s">
        <v>866</v>
      </c>
      <c r="AFR1027" s="207" t="s">
        <v>17</v>
      </c>
      <c r="AFS1027" s="211">
        <v>1</v>
      </c>
      <c r="AFT1027" s="207" t="s">
        <v>540</v>
      </c>
      <c r="AFU1027" s="208">
        <v>900</v>
      </c>
      <c r="AFV1027" s="208">
        <v>900</v>
      </c>
      <c r="AFW1027" s="209">
        <v>27</v>
      </c>
      <c r="AFX1027" s="210" t="s">
        <v>538</v>
      </c>
      <c r="AFY1027" s="210" t="s">
        <v>866</v>
      </c>
      <c r="AFZ1027" s="207" t="s">
        <v>17</v>
      </c>
      <c r="AGA1027" s="211">
        <v>1</v>
      </c>
      <c r="AGB1027" s="207" t="s">
        <v>540</v>
      </c>
      <c r="AGC1027" s="208">
        <v>900</v>
      </c>
      <c r="AGD1027" s="208">
        <v>900</v>
      </c>
      <c r="AGE1027" s="209">
        <v>27</v>
      </c>
      <c r="AGF1027" s="210" t="s">
        <v>538</v>
      </c>
      <c r="AGG1027" s="210" t="s">
        <v>866</v>
      </c>
      <c r="AGH1027" s="207" t="s">
        <v>17</v>
      </c>
      <c r="AGI1027" s="211">
        <v>1</v>
      </c>
      <c r="AGJ1027" s="207" t="s">
        <v>540</v>
      </c>
      <c r="AGK1027" s="208">
        <v>900</v>
      </c>
      <c r="AGL1027" s="208">
        <v>900</v>
      </c>
      <c r="AGM1027" s="209">
        <v>27</v>
      </c>
      <c r="AGN1027" s="210" t="s">
        <v>538</v>
      </c>
      <c r="AGO1027" s="210" t="s">
        <v>866</v>
      </c>
      <c r="AGP1027" s="207" t="s">
        <v>17</v>
      </c>
      <c r="AGQ1027" s="211">
        <v>1</v>
      </c>
      <c r="AGR1027" s="207" t="s">
        <v>540</v>
      </c>
      <c r="AGS1027" s="208">
        <v>900</v>
      </c>
      <c r="AGT1027" s="208">
        <v>900</v>
      </c>
      <c r="AGU1027" s="209">
        <v>27</v>
      </c>
      <c r="AGV1027" s="210" t="s">
        <v>538</v>
      </c>
      <c r="AGW1027" s="210" t="s">
        <v>866</v>
      </c>
      <c r="AGX1027" s="207" t="s">
        <v>17</v>
      </c>
      <c r="AGY1027" s="211">
        <v>1</v>
      </c>
      <c r="AGZ1027" s="207" t="s">
        <v>540</v>
      </c>
      <c r="AHA1027" s="208">
        <v>900</v>
      </c>
      <c r="AHB1027" s="208">
        <v>900</v>
      </c>
      <c r="AHC1027" s="209">
        <v>27</v>
      </c>
      <c r="AHD1027" s="210" t="s">
        <v>538</v>
      </c>
      <c r="AHE1027" s="210" t="s">
        <v>866</v>
      </c>
      <c r="AHF1027" s="207" t="s">
        <v>17</v>
      </c>
      <c r="AHG1027" s="211">
        <v>1</v>
      </c>
      <c r="AHH1027" s="207" t="s">
        <v>540</v>
      </c>
      <c r="AHI1027" s="208">
        <v>900</v>
      </c>
      <c r="AHJ1027" s="208">
        <v>900</v>
      </c>
      <c r="AHK1027" s="209">
        <v>27</v>
      </c>
      <c r="AHL1027" s="210" t="s">
        <v>538</v>
      </c>
      <c r="AHM1027" s="210" t="s">
        <v>866</v>
      </c>
      <c r="AHN1027" s="207" t="s">
        <v>17</v>
      </c>
      <c r="AHO1027" s="211">
        <v>1</v>
      </c>
      <c r="AHP1027" s="207" t="s">
        <v>540</v>
      </c>
      <c r="AHQ1027" s="208">
        <v>900</v>
      </c>
      <c r="AHR1027" s="208">
        <v>900</v>
      </c>
      <c r="AHS1027" s="209">
        <v>27</v>
      </c>
      <c r="AHT1027" s="210" t="s">
        <v>538</v>
      </c>
      <c r="AHU1027" s="210" t="s">
        <v>866</v>
      </c>
      <c r="AHV1027" s="207" t="s">
        <v>17</v>
      </c>
      <c r="AHW1027" s="211">
        <v>1</v>
      </c>
      <c r="AHX1027" s="207" t="s">
        <v>540</v>
      </c>
      <c r="AHY1027" s="208">
        <v>900</v>
      </c>
      <c r="AHZ1027" s="208">
        <v>900</v>
      </c>
      <c r="AIA1027" s="209">
        <v>27</v>
      </c>
      <c r="AIB1027" s="210" t="s">
        <v>538</v>
      </c>
      <c r="AIC1027" s="210" t="s">
        <v>866</v>
      </c>
      <c r="AID1027" s="207" t="s">
        <v>17</v>
      </c>
      <c r="AIE1027" s="211">
        <v>1</v>
      </c>
      <c r="AIF1027" s="207" t="s">
        <v>540</v>
      </c>
      <c r="AIG1027" s="208">
        <v>900</v>
      </c>
      <c r="AIH1027" s="208">
        <v>900</v>
      </c>
      <c r="AII1027" s="209">
        <v>27</v>
      </c>
      <c r="AIJ1027" s="210" t="s">
        <v>538</v>
      </c>
      <c r="AIK1027" s="210" t="s">
        <v>866</v>
      </c>
      <c r="AIL1027" s="207" t="s">
        <v>17</v>
      </c>
      <c r="AIM1027" s="211">
        <v>1</v>
      </c>
      <c r="AIN1027" s="207" t="s">
        <v>540</v>
      </c>
      <c r="AIO1027" s="208">
        <v>900</v>
      </c>
      <c r="AIP1027" s="208">
        <v>900</v>
      </c>
      <c r="AIQ1027" s="209">
        <v>27</v>
      </c>
      <c r="AIR1027" s="210" t="s">
        <v>538</v>
      </c>
      <c r="AIS1027" s="210" t="s">
        <v>866</v>
      </c>
      <c r="AIT1027" s="207" t="s">
        <v>17</v>
      </c>
      <c r="AIU1027" s="211">
        <v>1</v>
      </c>
      <c r="AIV1027" s="207" t="s">
        <v>540</v>
      </c>
      <c r="AIW1027" s="208">
        <v>900</v>
      </c>
      <c r="AIX1027" s="208">
        <v>900</v>
      </c>
      <c r="AIY1027" s="209">
        <v>27</v>
      </c>
      <c r="AIZ1027" s="210" t="s">
        <v>538</v>
      </c>
      <c r="AJA1027" s="210" t="s">
        <v>866</v>
      </c>
      <c r="AJB1027" s="207" t="s">
        <v>17</v>
      </c>
      <c r="AJC1027" s="211">
        <v>1</v>
      </c>
      <c r="AJD1027" s="207" t="s">
        <v>540</v>
      </c>
      <c r="AJE1027" s="208">
        <v>900</v>
      </c>
      <c r="AJF1027" s="208">
        <v>900</v>
      </c>
      <c r="AJG1027" s="209">
        <v>27</v>
      </c>
      <c r="AJH1027" s="210" t="s">
        <v>538</v>
      </c>
      <c r="AJI1027" s="210" t="s">
        <v>866</v>
      </c>
      <c r="AJJ1027" s="207" t="s">
        <v>17</v>
      </c>
      <c r="AJK1027" s="211">
        <v>1</v>
      </c>
      <c r="AJL1027" s="207" t="s">
        <v>540</v>
      </c>
      <c r="AJM1027" s="208">
        <v>900</v>
      </c>
      <c r="AJN1027" s="208">
        <v>900</v>
      </c>
      <c r="AJO1027" s="209">
        <v>27</v>
      </c>
      <c r="AJP1027" s="210" t="s">
        <v>538</v>
      </c>
      <c r="AJQ1027" s="210" t="s">
        <v>866</v>
      </c>
      <c r="AJR1027" s="207" t="s">
        <v>17</v>
      </c>
      <c r="AJS1027" s="211">
        <v>1</v>
      </c>
      <c r="AJT1027" s="207" t="s">
        <v>540</v>
      </c>
      <c r="AJU1027" s="208">
        <v>900</v>
      </c>
      <c r="AJV1027" s="208">
        <v>900</v>
      </c>
      <c r="AJW1027" s="209">
        <v>27</v>
      </c>
      <c r="AJX1027" s="210" t="s">
        <v>538</v>
      </c>
      <c r="AJY1027" s="210" t="s">
        <v>866</v>
      </c>
      <c r="AJZ1027" s="207" t="s">
        <v>17</v>
      </c>
      <c r="AKA1027" s="211">
        <v>1</v>
      </c>
      <c r="AKB1027" s="207" t="s">
        <v>540</v>
      </c>
      <c r="AKC1027" s="208">
        <v>900</v>
      </c>
      <c r="AKD1027" s="208">
        <v>900</v>
      </c>
      <c r="AKE1027" s="209">
        <v>27</v>
      </c>
      <c r="AKF1027" s="210" t="s">
        <v>538</v>
      </c>
      <c r="AKG1027" s="210" t="s">
        <v>866</v>
      </c>
      <c r="AKH1027" s="207" t="s">
        <v>17</v>
      </c>
      <c r="AKI1027" s="211">
        <v>1</v>
      </c>
      <c r="AKJ1027" s="207" t="s">
        <v>540</v>
      </c>
      <c r="AKK1027" s="208">
        <v>900</v>
      </c>
      <c r="AKL1027" s="208">
        <v>900</v>
      </c>
      <c r="AKM1027" s="209">
        <v>27</v>
      </c>
      <c r="AKN1027" s="210" t="s">
        <v>538</v>
      </c>
      <c r="AKO1027" s="210" t="s">
        <v>866</v>
      </c>
      <c r="AKP1027" s="207" t="s">
        <v>17</v>
      </c>
      <c r="AKQ1027" s="211">
        <v>1</v>
      </c>
      <c r="AKR1027" s="207" t="s">
        <v>540</v>
      </c>
      <c r="AKS1027" s="208">
        <v>900</v>
      </c>
      <c r="AKT1027" s="208">
        <v>900</v>
      </c>
      <c r="AKU1027" s="209">
        <v>27</v>
      </c>
      <c r="AKV1027" s="210" t="s">
        <v>538</v>
      </c>
      <c r="AKW1027" s="210" t="s">
        <v>866</v>
      </c>
      <c r="AKX1027" s="207" t="s">
        <v>17</v>
      </c>
      <c r="AKY1027" s="211">
        <v>1</v>
      </c>
      <c r="AKZ1027" s="207" t="s">
        <v>540</v>
      </c>
      <c r="ALA1027" s="208">
        <v>900</v>
      </c>
      <c r="ALB1027" s="208">
        <v>900</v>
      </c>
      <c r="ALC1027" s="209">
        <v>27</v>
      </c>
      <c r="ALD1027" s="210" t="s">
        <v>538</v>
      </c>
      <c r="ALE1027" s="210" t="s">
        <v>866</v>
      </c>
      <c r="ALF1027" s="207" t="s">
        <v>17</v>
      </c>
      <c r="ALG1027" s="211">
        <v>1</v>
      </c>
      <c r="ALH1027" s="207" t="s">
        <v>540</v>
      </c>
      <c r="ALI1027" s="208">
        <v>900</v>
      </c>
      <c r="ALJ1027" s="208">
        <v>900</v>
      </c>
      <c r="ALK1027" s="209">
        <v>27</v>
      </c>
      <c r="ALL1027" s="210" t="s">
        <v>538</v>
      </c>
      <c r="ALM1027" s="210" t="s">
        <v>866</v>
      </c>
      <c r="ALN1027" s="207" t="s">
        <v>17</v>
      </c>
      <c r="ALO1027" s="211">
        <v>1</v>
      </c>
      <c r="ALP1027" s="207" t="s">
        <v>540</v>
      </c>
      <c r="ALQ1027" s="208">
        <v>900</v>
      </c>
      <c r="ALR1027" s="208">
        <v>900</v>
      </c>
      <c r="ALS1027" s="209">
        <v>27</v>
      </c>
      <c r="ALT1027" s="210" t="s">
        <v>538</v>
      </c>
      <c r="ALU1027" s="210" t="s">
        <v>866</v>
      </c>
      <c r="ALV1027" s="207" t="s">
        <v>17</v>
      </c>
      <c r="ALW1027" s="211">
        <v>1</v>
      </c>
      <c r="ALX1027" s="207" t="s">
        <v>540</v>
      </c>
      <c r="ALY1027" s="208">
        <v>900</v>
      </c>
      <c r="ALZ1027" s="208">
        <v>900</v>
      </c>
      <c r="AMA1027" s="209">
        <v>27</v>
      </c>
      <c r="AMB1027" s="210" t="s">
        <v>538</v>
      </c>
      <c r="AMC1027" s="210" t="s">
        <v>866</v>
      </c>
      <c r="AMD1027" s="207" t="s">
        <v>17</v>
      </c>
      <c r="AME1027" s="211">
        <v>1</v>
      </c>
      <c r="AMF1027" s="207" t="s">
        <v>540</v>
      </c>
      <c r="AMG1027" s="208">
        <v>900</v>
      </c>
      <c r="AMH1027" s="208">
        <v>900</v>
      </c>
      <c r="AMI1027" s="209">
        <v>27</v>
      </c>
      <c r="AMJ1027" s="210" t="s">
        <v>538</v>
      </c>
      <c r="AMK1027" s="210" t="s">
        <v>866</v>
      </c>
      <c r="AML1027" s="207" t="s">
        <v>17</v>
      </c>
      <c r="AMM1027" s="211">
        <v>1</v>
      </c>
      <c r="AMN1027" s="207" t="s">
        <v>540</v>
      </c>
      <c r="AMO1027" s="208">
        <v>900</v>
      </c>
      <c r="AMP1027" s="208">
        <v>900</v>
      </c>
      <c r="AMQ1027" s="209">
        <v>27</v>
      </c>
      <c r="AMR1027" s="210" t="s">
        <v>538</v>
      </c>
      <c r="AMS1027" s="210" t="s">
        <v>866</v>
      </c>
      <c r="AMT1027" s="207" t="s">
        <v>17</v>
      </c>
      <c r="AMU1027" s="211">
        <v>1</v>
      </c>
      <c r="AMV1027" s="207" t="s">
        <v>540</v>
      </c>
      <c r="AMW1027" s="208">
        <v>900</v>
      </c>
      <c r="AMX1027" s="208">
        <v>900</v>
      </c>
      <c r="AMY1027" s="209">
        <v>27</v>
      </c>
      <c r="AMZ1027" s="210" t="s">
        <v>538</v>
      </c>
      <c r="ANA1027" s="210" t="s">
        <v>866</v>
      </c>
      <c r="ANB1027" s="207" t="s">
        <v>17</v>
      </c>
      <c r="ANC1027" s="211">
        <v>1</v>
      </c>
      <c r="AND1027" s="207" t="s">
        <v>540</v>
      </c>
      <c r="ANE1027" s="208">
        <v>900</v>
      </c>
      <c r="ANF1027" s="208">
        <v>900</v>
      </c>
      <c r="ANG1027" s="209">
        <v>27</v>
      </c>
      <c r="ANH1027" s="210" t="s">
        <v>538</v>
      </c>
      <c r="ANI1027" s="210" t="s">
        <v>866</v>
      </c>
      <c r="ANJ1027" s="207" t="s">
        <v>17</v>
      </c>
      <c r="ANK1027" s="211">
        <v>1</v>
      </c>
      <c r="ANL1027" s="207" t="s">
        <v>540</v>
      </c>
      <c r="ANM1027" s="208">
        <v>900</v>
      </c>
      <c r="ANN1027" s="208">
        <v>900</v>
      </c>
      <c r="ANO1027" s="209">
        <v>27</v>
      </c>
      <c r="ANP1027" s="210" t="s">
        <v>538</v>
      </c>
      <c r="ANQ1027" s="210" t="s">
        <v>866</v>
      </c>
      <c r="ANR1027" s="207" t="s">
        <v>17</v>
      </c>
      <c r="ANS1027" s="211">
        <v>1</v>
      </c>
      <c r="ANT1027" s="207" t="s">
        <v>540</v>
      </c>
      <c r="ANU1027" s="208">
        <v>900</v>
      </c>
      <c r="ANV1027" s="208">
        <v>900</v>
      </c>
      <c r="ANW1027" s="209">
        <v>27</v>
      </c>
      <c r="ANX1027" s="210" t="s">
        <v>538</v>
      </c>
      <c r="ANY1027" s="210" t="s">
        <v>866</v>
      </c>
      <c r="ANZ1027" s="207" t="s">
        <v>17</v>
      </c>
      <c r="AOA1027" s="211">
        <v>1</v>
      </c>
      <c r="AOB1027" s="207" t="s">
        <v>540</v>
      </c>
      <c r="AOC1027" s="208">
        <v>900</v>
      </c>
      <c r="AOD1027" s="208">
        <v>900</v>
      </c>
      <c r="AOE1027" s="209">
        <v>27</v>
      </c>
      <c r="AOF1027" s="210" t="s">
        <v>538</v>
      </c>
      <c r="AOG1027" s="210" t="s">
        <v>866</v>
      </c>
      <c r="AOH1027" s="207" t="s">
        <v>17</v>
      </c>
      <c r="AOI1027" s="211">
        <v>1</v>
      </c>
      <c r="AOJ1027" s="207" t="s">
        <v>540</v>
      </c>
      <c r="AOK1027" s="208">
        <v>900</v>
      </c>
      <c r="AOL1027" s="208">
        <v>900</v>
      </c>
      <c r="AOM1027" s="209">
        <v>27</v>
      </c>
      <c r="AON1027" s="210" t="s">
        <v>538</v>
      </c>
      <c r="AOO1027" s="210" t="s">
        <v>866</v>
      </c>
      <c r="AOP1027" s="207" t="s">
        <v>17</v>
      </c>
      <c r="AOQ1027" s="211">
        <v>1</v>
      </c>
      <c r="AOR1027" s="207" t="s">
        <v>540</v>
      </c>
      <c r="AOS1027" s="208">
        <v>900</v>
      </c>
      <c r="AOT1027" s="208">
        <v>900</v>
      </c>
      <c r="AOU1027" s="209">
        <v>27</v>
      </c>
      <c r="AOV1027" s="210" t="s">
        <v>538</v>
      </c>
      <c r="AOW1027" s="210" t="s">
        <v>866</v>
      </c>
      <c r="AOX1027" s="207" t="s">
        <v>17</v>
      </c>
      <c r="AOY1027" s="211">
        <v>1</v>
      </c>
      <c r="AOZ1027" s="207" t="s">
        <v>540</v>
      </c>
      <c r="APA1027" s="208">
        <v>900</v>
      </c>
      <c r="APB1027" s="208">
        <v>900</v>
      </c>
      <c r="APC1027" s="209">
        <v>27</v>
      </c>
      <c r="APD1027" s="210" t="s">
        <v>538</v>
      </c>
      <c r="APE1027" s="210" t="s">
        <v>866</v>
      </c>
      <c r="APF1027" s="207" t="s">
        <v>17</v>
      </c>
      <c r="APG1027" s="211">
        <v>1</v>
      </c>
      <c r="APH1027" s="207" t="s">
        <v>540</v>
      </c>
      <c r="API1027" s="208">
        <v>900</v>
      </c>
      <c r="APJ1027" s="208">
        <v>900</v>
      </c>
      <c r="APK1027" s="209">
        <v>27</v>
      </c>
      <c r="APL1027" s="210" t="s">
        <v>538</v>
      </c>
      <c r="APM1027" s="210" t="s">
        <v>866</v>
      </c>
      <c r="APN1027" s="207" t="s">
        <v>17</v>
      </c>
      <c r="APO1027" s="211">
        <v>1</v>
      </c>
      <c r="APP1027" s="207" t="s">
        <v>540</v>
      </c>
      <c r="APQ1027" s="208">
        <v>900</v>
      </c>
      <c r="APR1027" s="208">
        <v>900</v>
      </c>
      <c r="APS1027" s="209">
        <v>27</v>
      </c>
      <c r="APT1027" s="210" t="s">
        <v>538</v>
      </c>
      <c r="APU1027" s="210" t="s">
        <v>866</v>
      </c>
      <c r="APV1027" s="207" t="s">
        <v>17</v>
      </c>
      <c r="APW1027" s="211">
        <v>1</v>
      </c>
      <c r="APX1027" s="207" t="s">
        <v>540</v>
      </c>
      <c r="APY1027" s="208">
        <v>900</v>
      </c>
      <c r="APZ1027" s="208">
        <v>900</v>
      </c>
      <c r="AQA1027" s="209">
        <v>27</v>
      </c>
      <c r="AQB1027" s="210" t="s">
        <v>538</v>
      </c>
      <c r="AQC1027" s="210" t="s">
        <v>866</v>
      </c>
      <c r="AQD1027" s="207" t="s">
        <v>17</v>
      </c>
      <c r="AQE1027" s="211">
        <v>1</v>
      </c>
      <c r="AQF1027" s="207" t="s">
        <v>540</v>
      </c>
      <c r="AQG1027" s="208">
        <v>900</v>
      </c>
      <c r="AQH1027" s="208">
        <v>900</v>
      </c>
      <c r="AQI1027" s="209">
        <v>27</v>
      </c>
      <c r="AQJ1027" s="210" t="s">
        <v>538</v>
      </c>
      <c r="AQK1027" s="210" t="s">
        <v>866</v>
      </c>
      <c r="AQL1027" s="207" t="s">
        <v>17</v>
      </c>
      <c r="AQM1027" s="211">
        <v>1</v>
      </c>
      <c r="AQN1027" s="207" t="s">
        <v>540</v>
      </c>
      <c r="AQO1027" s="208">
        <v>900</v>
      </c>
      <c r="AQP1027" s="208">
        <v>900</v>
      </c>
      <c r="AQQ1027" s="209">
        <v>27</v>
      </c>
      <c r="AQR1027" s="210" t="s">
        <v>538</v>
      </c>
      <c r="AQS1027" s="210" t="s">
        <v>866</v>
      </c>
      <c r="AQT1027" s="207" t="s">
        <v>17</v>
      </c>
      <c r="AQU1027" s="211">
        <v>1</v>
      </c>
      <c r="AQV1027" s="207" t="s">
        <v>540</v>
      </c>
      <c r="AQW1027" s="208">
        <v>900</v>
      </c>
      <c r="AQX1027" s="208">
        <v>900</v>
      </c>
      <c r="AQY1027" s="209">
        <v>27</v>
      </c>
      <c r="AQZ1027" s="210" t="s">
        <v>538</v>
      </c>
      <c r="ARA1027" s="210" t="s">
        <v>866</v>
      </c>
      <c r="ARB1027" s="207" t="s">
        <v>17</v>
      </c>
      <c r="ARC1027" s="211">
        <v>1</v>
      </c>
      <c r="ARD1027" s="207" t="s">
        <v>540</v>
      </c>
      <c r="ARE1027" s="208">
        <v>900</v>
      </c>
      <c r="ARF1027" s="208">
        <v>900</v>
      </c>
      <c r="ARG1027" s="209">
        <v>27</v>
      </c>
      <c r="ARH1027" s="210" t="s">
        <v>538</v>
      </c>
      <c r="ARI1027" s="210" t="s">
        <v>866</v>
      </c>
      <c r="ARJ1027" s="207" t="s">
        <v>17</v>
      </c>
      <c r="ARK1027" s="211">
        <v>1</v>
      </c>
      <c r="ARL1027" s="207" t="s">
        <v>540</v>
      </c>
      <c r="ARM1027" s="208">
        <v>900</v>
      </c>
      <c r="ARN1027" s="208">
        <v>900</v>
      </c>
      <c r="ARO1027" s="209">
        <v>27</v>
      </c>
      <c r="ARP1027" s="210" t="s">
        <v>538</v>
      </c>
      <c r="ARQ1027" s="210" t="s">
        <v>866</v>
      </c>
      <c r="ARR1027" s="207" t="s">
        <v>17</v>
      </c>
      <c r="ARS1027" s="211">
        <v>1</v>
      </c>
      <c r="ART1027" s="207" t="s">
        <v>540</v>
      </c>
      <c r="ARU1027" s="208">
        <v>900</v>
      </c>
      <c r="ARV1027" s="208">
        <v>900</v>
      </c>
      <c r="ARW1027" s="209">
        <v>27</v>
      </c>
      <c r="ARX1027" s="210" t="s">
        <v>538</v>
      </c>
      <c r="ARY1027" s="210" t="s">
        <v>866</v>
      </c>
      <c r="ARZ1027" s="207" t="s">
        <v>17</v>
      </c>
      <c r="ASA1027" s="211">
        <v>1</v>
      </c>
      <c r="ASB1027" s="207" t="s">
        <v>540</v>
      </c>
      <c r="ASC1027" s="208">
        <v>900</v>
      </c>
      <c r="ASD1027" s="208">
        <v>900</v>
      </c>
      <c r="ASE1027" s="209">
        <v>27</v>
      </c>
      <c r="ASF1027" s="210" t="s">
        <v>538</v>
      </c>
      <c r="ASG1027" s="210" t="s">
        <v>866</v>
      </c>
      <c r="ASH1027" s="207" t="s">
        <v>17</v>
      </c>
      <c r="ASI1027" s="211">
        <v>1</v>
      </c>
      <c r="ASJ1027" s="207" t="s">
        <v>540</v>
      </c>
      <c r="ASK1027" s="208">
        <v>900</v>
      </c>
      <c r="ASL1027" s="208">
        <v>900</v>
      </c>
      <c r="ASM1027" s="209">
        <v>27</v>
      </c>
      <c r="ASN1027" s="210" t="s">
        <v>538</v>
      </c>
      <c r="ASO1027" s="210" t="s">
        <v>866</v>
      </c>
      <c r="ASP1027" s="207" t="s">
        <v>17</v>
      </c>
      <c r="ASQ1027" s="211">
        <v>1</v>
      </c>
      <c r="ASR1027" s="207" t="s">
        <v>540</v>
      </c>
      <c r="ASS1027" s="208">
        <v>900</v>
      </c>
      <c r="AST1027" s="208">
        <v>900</v>
      </c>
      <c r="ASU1027" s="209">
        <v>27</v>
      </c>
      <c r="ASV1027" s="210" t="s">
        <v>538</v>
      </c>
      <c r="ASW1027" s="210" t="s">
        <v>866</v>
      </c>
      <c r="ASX1027" s="207" t="s">
        <v>17</v>
      </c>
      <c r="ASY1027" s="211">
        <v>1</v>
      </c>
      <c r="ASZ1027" s="207" t="s">
        <v>540</v>
      </c>
      <c r="ATA1027" s="208">
        <v>900</v>
      </c>
      <c r="ATB1027" s="208">
        <v>900</v>
      </c>
      <c r="ATC1027" s="209">
        <v>27</v>
      </c>
      <c r="ATD1027" s="210" t="s">
        <v>538</v>
      </c>
      <c r="ATE1027" s="210" t="s">
        <v>866</v>
      </c>
      <c r="ATF1027" s="207" t="s">
        <v>17</v>
      </c>
      <c r="ATG1027" s="211">
        <v>1</v>
      </c>
      <c r="ATH1027" s="207" t="s">
        <v>540</v>
      </c>
      <c r="ATI1027" s="208">
        <v>900</v>
      </c>
      <c r="ATJ1027" s="208">
        <v>900</v>
      </c>
      <c r="ATK1027" s="209">
        <v>27</v>
      </c>
      <c r="ATL1027" s="210" t="s">
        <v>538</v>
      </c>
      <c r="ATM1027" s="210" t="s">
        <v>866</v>
      </c>
      <c r="ATN1027" s="207" t="s">
        <v>17</v>
      </c>
      <c r="ATO1027" s="211">
        <v>1</v>
      </c>
      <c r="ATP1027" s="207" t="s">
        <v>540</v>
      </c>
      <c r="ATQ1027" s="208">
        <v>900</v>
      </c>
      <c r="ATR1027" s="208">
        <v>900</v>
      </c>
      <c r="ATS1027" s="209">
        <v>27</v>
      </c>
      <c r="ATT1027" s="210" t="s">
        <v>538</v>
      </c>
      <c r="ATU1027" s="210" t="s">
        <v>866</v>
      </c>
      <c r="ATV1027" s="207" t="s">
        <v>17</v>
      </c>
      <c r="ATW1027" s="211">
        <v>1</v>
      </c>
      <c r="ATX1027" s="207" t="s">
        <v>540</v>
      </c>
      <c r="ATY1027" s="208">
        <v>900</v>
      </c>
      <c r="ATZ1027" s="208">
        <v>900</v>
      </c>
      <c r="AUA1027" s="209">
        <v>27</v>
      </c>
      <c r="AUB1027" s="210" t="s">
        <v>538</v>
      </c>
      <c r="AUC1027" s="210" t="s">
        <v>866</v>
      </c>
      <c r="AUD1027" s="207" t="s">
        <v>17</v>
      </c>
      <c r="AUE1027" s="211">
        <v>1</v>
      </c>
      <c r="AUF1027" s="207" t="s">
        <v>540</v>
      </c>
      <c r="AUG1027" s="208">
        <v>900</v>
      </c>
      <c r="AUH1027" s="208">
        <v>900</v>
      </c>
      <c r="AUI1027" s="209">
        <v>27</v>
      </c>
      <c r="AUJ1027" s="210" t="s">
        <v>538</v>
      </c>
      <c r="AUK1027" s="210" t="s">
        <v>866</v>
      </c>
      <c r="AUL1027" s="207" t="s">
        <v>17</v>
      </c>
      <c r="AUM1027" s="211">
        <v>1</v>
      </c>
      <c r="AUN1027" s="207" t="s">
        <v>540</v>
      </c>
      <c r="AUO1027" s="208">
        <v>900</v>
      </c>
      <c r="AUP1027" s="208">
        <v>900</v>
      </c>
      <c r="AUQ1027" s="209">
        <v>27</v>
      </c>
      <c r="AUR1027" s="210" t="s">
        <v>538</v>
      </c>
      <c r="AUS1027" s="210" t="s">
        <v>866</v>
      </c>
      <c r="AUT1027" s="207" t="s">
        <v>17</v>
      </c>
      <c r="AUU1027" s="211">
        <v>1</v>
      </c>
      <c r="AUV1027" s="207" t="s">
        <v>540</v>
      </c>
      <c r="AUW1027" s="208">
        <v>900</v>
      </c>
      <c r="AUX1027" s="208">
        <v>900</v>
      </c>
      <c r="AUY1027" s="209">
        <v>27</v>
      </c>
      <c r="AUZ1027" s="210" t="s">
        <v>538</v>
      </c>
      <c r="AVA1027" s="210" t="s">
        <v>866</v>
      </c>
      <c r="AVB1027" s="207" t="s">
        <v>17</v>
      </c>
      <c r="AVC1027" s="211">
        <v>1</v>
      </c>
      <c r="AVD1027" s="207" t="s">
        <v>540</v>
      </c>
      <c r="AVE1027" s="208">
        <v>900</v>
      </c>
      <c r="AVF1027" s="208">
        <v>900</v>
      </c>
      <c r="AVG1027" s="209">
        <v>27</v>
      </c>
      <c r="AVH1027" s="210" t="s">
        <v>538</v>
      </c>
      <c r="AVI1027" s="210" t="s">
        <v>866</v>
      </c>
      <c r="AVJ1027" s="207" t="s">
        <v>17</v>
      </c>
      <c r="AVK1027" s="211">
        <v>1</v>
      </c>
      <c r="AVL1027" s="207" t="s">
        <v>540</v>
      </c>
      <c r="AVM1027" s="208">
        <v>900</v>
      </c>
      <c r="AVN1027" s="208">
        <v>900</v>
      </c>
      <c r="AVO1027" s="209">
        <v>27</v>
      </c>
      <c r="AVP1027" s="210" t="s">
        <v>538</v>
      </c>
      <c r="AVQ1027" s="210" t="s">
        <v>866</v>
      </c>
      <c r="AVR1027" s="207" t="s">
        <v>17</v>
      </c>
      <c r="AVS1027" s="211">
        <v>1</v>
      </c>
      <c r="AVT1027" s="207" t="s">
        <v>540</v>
      </c>
      <c r="AVU1027" s="208">
        <v>900</v>
      </c>
      <c r="AVV1027" s="208">
        <v>900</v>
      </c>
      <c r="AVW1027" s="209">
        <v>27</v>
      </c>
      <c r="AVX1027" s="210" t="s">
        <v>538</v>
      </c>
      <c r="AVY1027" s="210" t="s">
        <v>866</v>
      </c>
      <c r="AVZ1027" s="207" t="s">
        <v>17</v>
      </c>
      <c r="AWA1027" s="211">
        <v>1</v>
      </c>
      <c r="AWB1027" s="207" t="s">
        <v>540</v>
      </c>
      <c r="AWC1027" s="208">
        <v>900</v>
      </c>
      <c r="AWD1027" s="208">
        <v>900</v>
      </c>
      <c r="AWE1027" s="209">
        <v>27</v>
      </c>
      <c r="AWF1027" s="210" t="s">
        <v>538</v>
      </c>
      <c r="AWG1027" s="210" t="s">
        <v>866</v>
      </c>
      <c r="AWH1027" s="207" t="s">
        <v>17</v>
      </c>
      <c r="AWI1027" s="211">
        <v>1</v>
      </c>
      <c r="AWJ1027" s="207" t="s">
        <v>540</v>
      </c>
      <c r="AWK1027" s="208">
        <v>900</v>
      </c>
      <c r="AWL1027" s="208">
        <v>900</v>
      </c>
      <c r="AWM1027" s="209">
        <v>27</v>
      </c>
      <c r="AWN1027" s="210" t="s">
        <v>538</v>
      </c>
      <c r="AWO1027" s="210" t="s">
        <v>866</v>
      </c>
      <c r="AWP1027" s="207" t="s">
        <v>17</v>
      </c>
      <c r="AWQ1027" s="211">
        <v>1</v>
      </c>
      <c r="AWR1027" s="207" t="s">
        <v>540</v>
      </c>
      <c r="AWS1027" s="208">
        <v>900</v>
      </c>
      <c r="AWT1027" s="208">
        <v>900</v>
      </c>
      <c r="AWU1027" s="209">
        <v>27</v>
      </c>
      <c r="AWV1027" s="210" t="s">
        <v>538</v>
      </c>
      <c r="AWW1027" s="210" t="s">
        <v>866</v>
      </c>
      <c r="AWX1027" s="207" t="s">
        <v>17</v>
      </c>
      <c r="AWY1027" s="211">
        <v>1</v>
      </c>
      <c r="AWZ1027" s="207" t="s">
        <v>540</v>
      </c>
      <c r="AXA1027" s="208">
        <v>900</v>
      </c>
      <c r="AXB1027" s="208">
        <v>900</v>
      </c>
      <c r="AXC1027" s="209">
        <v>27</v>
      </c>
      <c r="AXD1027" s="210" t="s">
        <v>538</v>
      </c>
      <c r="AXE1027" s="210" t="s">
        <v>866</v>
      </c>
      <c r="AXF1027" s="207" t="s">
        <v>17</v>
      </c>
      <c r="AXG1027" s="211">
        <v>1</v>
      </c>
      <c r="AXH1027" s="207" t="s">
        <v>540</v>
      </c>
      <c r="AXI1027" s="208">
        <v>900</v>
      </c>
      <c r="AXJ1027" s="208">
        <v>900</v>
      </c>
      <c r="AXK1027" s="209">
        <v>27</v>
      </c>
      <c r="AXL1027" s="210" t="s">
        <v>538</v>
      </c>
      <c r="AXM1027" s="210" t="s">
        <v>866</v>
      </c>
      <c r="AXN1027" s="207" t="s">
        <v>17</v>
      </c>
      <c r="AXO1027" s="211">
        <v>1</v>
      </c>
      <c r="AXP1027" s="207" t="s">
        <v>540</v>
      </c>
      <c r="AXQ1027" s="208">
        <v>900</v>
      </c>
      <c r="AXR1027" s="208">
        <v>900</v>
      </c>
      <c r="AXS1027" s="209">
        <v>27</v>
      </c>
      <c r="AXT1027" s="210" t="s">
        <v>538</v>
      </c>
      <c r="AXU1027" s="210" t="s">
        <v>866</v>
      </c>
      <c r="AXV1027" s="207" t="s">
        <v>17</v>
      </c>
      <c r="AXW1027" s="211">
        <v>1</v>
      </c>
      <c r="AXX1027" s="207" t="s">
        <v>540</v>
      </c>
      <c r="AXY1027" s="208">
        <v>900</v>
      </c>
      <c r="AXZ1027" s="208">
        <v>900</v>
      </c>
      <c r="AYA1027" s="209">
        <v>27</v>
      </c>
      <c r="AYB1027" s="210" t="s">
        <v>538</v>
      </c>
      <c r="AYC1027" s="210" t="s">
        <v>866</v>
      </c>
      <c r="AYD1027" s="207" t="s">
        <v>17</v>
      </c>
      <c r="AYE1027" s="211">
        <v>1</v>
      </c>
      <c r="AYF1027" s="207" t="s">
        <v>540</v>
      </c>
      <c r="AYG1027" s="208">
        <v>900</v>
      </c>
      <c r="AYH1027" s="208">
        <v>900</v>
      </c>
      <c r="AYI1027" s="209">
        <v>27</v>
      </c>
      <c r="AYJ1027" s="210" t="s">
        <v>538</v>
      </c>
      <c r="AYK1027" s="210" t="s">
        <v>866</v>
      </c>
      <c r="AYL1027" s="207" t="s">
        <v>17</v>
      </c>
      <c r="AYM1027" s="211">
        <v>1</v>
      </c>
      <c r="AYN1027" s="207" t="s">
        <v>540</v>
      </c>
      <c r="AYO1027" s="208">
        <v>900</v>
      </c>
      <c r="AYP1027" s="208">
        <v>900</v>
      </c>
      <c r="AYQ1027" s="209">
        <v>27</v>
      </c>
      <c r="AYR1027" s="210" t="s">
        <v>538</v>
      </c>
      <c r="AYS1027" s="210" t="s">
        <v>866</v>
      </c>
      <c r="AYT1027" s="207" t="s">
        <v>17</v>
      </c>
      <c r="AYU1027" s="211">
        <v>1</v>
      </c>
      <c r="AYV1027" s="207" t="s">
        <v>540</v>
      </c>
      <c r="AYW1027" s="208">
        <v>900</v>
      </c>
      <c r="AYX1027" s="208">
        <v>900</v>
      </c>
      <c r="AYY1027" s="209">
        <v>27</v>
      </c>
      <c r="AYZ1027" s="210" t="s">
        <v>538</v>
      </c>
      <c r="AZA1027" s="210" t="s">
        <v>866</v>
      </c>
      <c r="AZB1027" s="207" t="s">
        <v>17</v>
      </c>
      <c r="AZC1027" s="211">
        <v>1</v>
      </c>
      <c r="AZD1027" s="207" t="s">
        <v>540</v>
      </c>
      <c r="AZE1027" s="208">
        <v>900</v>
      </c>
      <c r="AZF1027" s="208">
        <v>900</v>
      </c>
      <c r="AZG1027" s="209">
        <v>27</v>
      </c>
      <c r="AZH1027" s="210" t="s">
        <v>538</v>
      </c>
      <c r="AZI1027" s="210" t="s">
        <v>866</v>
      </c>
      <c r="AZJ1027" s="207" t="s">
        <v>17</v>
      </c>
      <c r="AZK1027" s="211">
        <v>1</v>
      </c>
      <c r="AZL1027" s="207" t="s">
        <v>540</v>
      </c>
      <c r="AZM1027" s="208">
        <v>900</v>
      </c>
      <c r="AZN1027" s="208">
        <v>900</v>
      </c>
      <c r="AZO1027" s="209">
        <v>27</v>
      </c>
      <c r="AZP1027" s="210" t="s">
        <v>538</v>
      </c>
      <c r="AZQ1027" s="210" t="s">
        <v>866</v>
      </c>
      <c r="AZR1027" s="207" t="s">
        <v>17</v>
      </c>
      <c r="AZS1027" s="211">
        <v>1</v>
      </c>
      <c r="AZT1027" s="207" t="s">
        <v>540</v>
      </c>
      <c r="AZU1027" s="208">
        <v>900</v>
      </c>
      <c r="AZV1027" s="208">
        <v>900</v>
      </c>
      <c r="AZW1027" s="209">
        <v>27</v>
      </c>
      <c r="AZX1027" s="210" t="s">
        <v>538</v>
      </c>
      <c r="AZY1027" s="210" t="s">
        <v>866</v>
      </c>
      <c r="AZZ1027" s="207" t="s">
        <v>17</v>
      </c>
      <c r="BAA1027" s="211">
        <v>1</v>
      </c>
      <c r="BAB1027" s="207" t="s">
        <v>540</v>
      </c>
      <c r="BAC1027" s="208">
        <v>900</v>
      </c>
      <c r="BAD1027" s="208">
        <v>900</v>
      </c>
      <c r="BAE1027" s="209">
        <v>27</v>
      </c>
      <c r="BAF1027" s="210" t="s">
        <v>538</v>
      </c>
      <c r="BAG1027" s="210" t="s">
        <v>866</v>
      </c>
      <c r="BAH1027" s="207" t="s">
        <v>17</v>
      </c>
      <c r="BAI1027" s="211">
        <v>1</v>
      </c>
      <c r="BAJ1027" s="207" t="s">
        <v>540</v>
      </c>
      <c r="BAK1027" s="208">
        <v>900</v>
      </c>
      <c r="BAL1027" s="208">
        <v>900</v>
      </c>
      <c r="BAM1027" s="209">
        <v>27</v>
      </c>
      <c r="BAN1027" s="210" t="s">
        <v>538</v>
      </c>
      <c r="BAO1027" s="210" t="s">
        <v>866</v>
      </c>
      <c r="BAP1027" s="207" t="s">
        <v>17</v>
      </c>
      <c r="BAQ1027" s="211">
        <v>1</v>
      </c>
      <c r="BAR1027" s="207" t="s">
        <v>540</v>
      </c>
      <c r="BAS1027" s="208">
        <v>900</v>
      </c>
      <c r="BAT1027" s="208">
        <v>900</v>
      </c>
      <c r="BAU1027" s="209">
        <v>27</v>
      </c>
      <c r="BAV1027" s="210" t="s">
        <v>538</v>
      </c>
      <c r="BAW1027" s="210" t="s">
        <v>866</v>
      </c>
      <c r="BAX1027" s="207" t="s">
        <v>17</v>
      </c>
      <c r="BAY1027" s="211">
        <v>1</v>
      </c>
      <c r="BAZ1027" s="207" t="s">
        <v>540</v>
      </c>
      <c r="BBA1027" s="208">
        <v>900</v>
      </c>
      <c r="BBB1027" s="208">
        <v>900</v>
      </c>
      <c r="BBC1027" s="209">
        <v>27</v>
      </c>
      <c r="BBD1027" s="210" t="s">
        <v>538</v>
      </c>
      <c r="BBE1027" s="210" t="s">
        <v>866</v>
      </c>
      <c r="BBF1027" s="207" t="s">
        <v>17</v>
      </c>
      <c r="BBG1027" s="211">
        <v>1</v>
      </c>
      <c r="BBH1027" s="207" t="s">
        <v>540</v>
      </c>
      <c r="BBI1027" s="208">
        <v>900</v>
      </c>
      <c r="BBJ1027" s="208">
        <v>900</v>
      </c>
      <c r="BBK1027" s="209">
        <v>27</v>
      </c>
      <c r="BBL1027" s="210" t="s">
        <v>538</v>
      </c>
      <c r="BBM1027" s="210" t="s">
        <v>866</v>
      </c>
      <c r="BBN1027" s="207" t="s">
        <v>17</v>
      </c>
      <c r="BBO1027" s="211">
        <v>1</v>
      </c>
      <c r="BBP1027" s="207" t="s">
        <v>540</v>
      </c>
      <c r="BBQ1027" s="208">
        <v>900</v>
      </c>
      <c r="BBR1027" s="208">
        <v>900</v>
      </c>
      <c r="BBS1027" s="209">
        <v>27</v>
      </c>
      <c r="BBT1027" s="210" t="s">
        <v>538</v>
      </c>
      <c r="BBU1027" s="210" t="s">
        <v>866</v>
      </c>
      <c r="BBV1027" s="207" t="s">
        <v>17</v>
      </c>
      <c r="BBW1027" s="211">
        <v>1</v>
      </c>
      <c r="BBX1027" s="207" t="s">
        <v>540</v>
      </c>
      <c r="BBY1027" s="208">
        <v>900</v>
      </c>
      <c r="BBZ1027" s="208">
        <v>900</v>
      </c>
      <c r="BCA1027" s="209">
        <v>27</v>
      </c>
      <c r="BCB1027" s="210" t="s">
        <v>538</v>
      </c>
      <c r="BCC1027" s="210" t="s">
        <v>866</v>
      </c>
      <c r="BCD1027" s="207" t="s">
        <v>17</v>
      </c>
      <c r="BCE1027" s="211">
        <v>1</v>
      </c>
      <c r="BCF1027" s="207" t="s">
        <v>540</v>
      </c>
      <c r="BCG1027" s="208">
        <v>900</v>
      </c>
      <c r="BCH1027" s="208">
        <v>900</v>
      </c>
      <c r="BCI1027" s="209">
        <v>27</v>
      </c>
      <c r="BCJ1027" s="210" t="s">
        <v>538</v>
      </c>
      <c r="BCK1027" s="210" t="s">
        <v>866</v>
      </c>
      <c r="BCL1027" s="207" t="s">
        <v>17</v>
      </c>
      <c r="BCM1027" s="211">
        <v>1</v>
      </c>
      <c r="BCN1027" s="207" t="s">
        <v>540</v>
      </c>
      <c r="BCO1027" s="208">
        <v>900</v>
      </c>
      <c r="BCP1027" s="208">
        <v>900</v>
      </c>
      <c r="BCQ1027" s="209">
        <v>27</v>
      </c>
      <c r="BCR1027" s="210" t="s">
        <v>538</v>
      </c>
      <c r="BCS1027" s="210" t="s">
        <v>866</v>
      </c>
      <c r="BCT1027" s="207" t="s">
        <v>17</v>
      </c>
      <c r="BCU1027" s="211">
        <v>1</v>
      </c>
      <c r="BCV1027" s="207" t="s">
        <v>540</v>
      </c>
      <c r="BCW1027" s="208">
        <v>900</v>
      </c>
      <c r="BCX1027" s="208">
        <v>900</v>
      </c>
      <c r="BCY1027" s="209">
        <v>27</v>
      </c>
      <c r="BCZ1027" s="210" t="s">
        <v>538</v>
      </c>
      <c r="BDA1027" s="210" t="s">
        <v>866</v>
      </c>
      <c r="BDB1027" s="207" t="s">
        <v>17</v>
      </c>
      <c r="BDC1027" s="211">
        <v>1</v>
      </c>
      <c r="BDD1027" s="207" t="s">
        <v>540</v>
      </c>
      <c r="BDE1027" s="208">
        <v>900</v>
      </c>
      <c r="BDF1027" s="208">
        <v>900</v>
      </c>
      <c r="BDG1027" s="209">
        <v>27</v>
      </c>
      <c r="BDH1027" s="210" t="s">
        <v>538</v>
      </c>
      <c r="BDI1027" s="210" t="s">
        <v>866</v>
      </c>
      <c r="BDJ1027" s="207" t="s">
        <v>17</v>
      </c>
      <c r="BDK1027" s="211">
        <v>1</v>
      </c>
      <c r="BDL1027" s="207" t="s">
        <v>540</v>
      </c>
      <c r="BDM1027" s="208">
        <v>900</v>
      </c>
      <c r="BDN1027" s="208">
        <v>900</v>
      </c>
      <c r="BDO1027" s="209">
        <v>27</v>
      </c>
      <c r="BDP1027" s="210" t="s">
        <v>538</v>
      </c>
      <c r="BDQ1027" s="210" t="s">
        <v>866</v>
      </c>
      <c r="BDR1027" s="207" t="s">
        <v>17</v>
      </c>
      <c r="BDS1027" s="211">
        <v>1</v>
      </c>
      <c r="BDT1027" s="207" t="s">
        <v>540</v>
      </c>
      <c r="BDU1027" s="208">
        <v>900</v>
      </c>
      <c r="BDV1027" s="208">
        <v>900</v>
      </c>
      <c r="BDW1027" s="209">
        <v>27</v>
      </c>
      <c r="BDX1027" s="210" t="s">
        <v>538</v>
      </c>
      <c r="BDY1027" s="210" t="s">
        <v>866</v>
      </c>
      <c r="BDZ1027" s="207" t="s">
        <v>17</v>
      </c>
      <c r="BEA1027" s="211">
        <v>1</v>
      </c>
      <c r="BEB1027" s="207" t="s">
        <v>540</v>
      </c>
      <c r="BEC1027" s="208">
        <v>900</v>
      </c>
      <c r="BED1027" s="208">
        <v>900</v>
      </c>
      <c r="BEE1027" s="209">
        <v>27</v>
      </c>
      <c r="BEF1027" s="210" t="s">
        <v>538</v>
      </c>
      <c r="BEG1027" s="210" t="s">
        <v>866</v>
      </c>
      <c r="BEH1027" s="207" t="s">
        <v>17</v>
      </c>
      <c r="BEI1027" s="211">
        <v>1</v>
      </c>
      <c r="BEJ1027" s="207" t="s">
        <v>540</v>
      </c>
      <c r="BEK1027" s="208">
        <v>900</v>
      </c>
      <c r="BEL1027" s="208">
        <v>900</v>
      </c>
      <c r="BEM1027" s="209">
        <v>27</v>
      </c>
      <c r="BEN1027" s="210" t="s">
        <v>538</v>
      </c>
      <c r="BEO1027" s="210" t="s">
        <v>866</v>
      </c>
      <c r="BEP1027" s="207" t="s">
        <v>17</v>
      </c>
      <c r="BEQ1027" s="211">
        <v>1</v>
      </c>
      <c r="BER1027" s="207" t="s">
        <v>540</v>
      </c>
      <c r="BES1027" s="208">
        <v>900</v>
      </c>
      <c r="BET1027" s="208">
        <v>900</v>
      </c>
      <c r="BEU1027" s="209">
        <v>27</v>
      </c>
      <c r="BEV1027" s="210" t="s">
        <v>538</v>
      </c>
      <c r="BEW1027" s="210" t="s">
        <v>866</v>
      </c>
      <c r="BEX1027" s="207" t="s">
        <v>17</v>
      </c>
      <c r="BEY1027" s="211">
        <v>1</v>
      </c>
      <c r="BEZ1027" s="207" t="s">
        <v>540</v>
      </c>
      <c r="BFA1027" s="208">
        <v>900</v>
      </c>
      <c r="BFB1027" s="208">
        <v>900</v>
      </c>
      <c r="BFC1027" s="209">
        <v>27</v>
      </c>
      <c r="BFD1027" s="210" t="s">
        <v>538</v>
      </c>
      <c r="BFE1027" s="210" t="s">
        <v>866</v>
      </c>
      <c r="BFF1027" s="207" t="s">
        <v>17</v>
      </c>
      <c r="BFG1027" s="211">
        <v>1</v>
      </c>
      <c r="BFH1027" s="207" t="s">
        <v>540</v>
      </c>
      <c r="BFI1027" s="208">
        <v>900</v>
      </c>
      <c r="BFJ1027" s="208">
        <v>900</v>
      </c>
      <c r="BFK1027" s="209">
        <v>27</v>
      </c>
      <c r="BFL1027" s="210" t="s">
        <v>538</v>
      </c>
      <c r="BFM1027" s="210" t="s">
        <v>866</v>
      </c>
      <c r="BFN1027" s="207" t="s">
        <v>17</v>
      </c>
      <c r="BFO1027" s="211">
        <v>1</v>
      </c>
      <c r="BFP1027" s="207" t="s">
        <v>540</v>
      </c>
      <c r="BFQ1027" s="208">
        <v>900</v>
      </c>
      <c r="BFR1027" s="208">
        <v>900</v>
      </c>
      <c r="BFS1027" s="209">
        <v>27</v>
      </c>
      <c r="BFT1027" s="210" t="s">
        <v>538</v>
      </c>
      <c r="BFU1027" s="210" t="s">
        <v>866</v>
      </c>
      <c r="BFV1027" s="207" t="s">
        <v>17</v>
      </c>
      <c r="BFW1027" s="211">
        <v>1</v>
      </c>
      <c r="BFX1027" s="207" t="s">
        <v>540</v>
      </c>
      <c r="BFY1027" s="208">
        <v>900</v>
      </c>
      <c r="BFZ1027" s="208">
        <v>900</v>
      </c>
      <c r="BGA1027" s="209">
        <v>27</v>
      </c>
      <c r="BGB1027" s="210" t="s">
        <v>538</v>
      </c>
      <c r="BGC1027" s="210" t="s">
        <v>866</v>
      </c>
      <c r="BGD1027" s="207" t="s">
        <v>17</v>
      </c>
      <c r="BGE1027" s="211">
        <v>1</v>
      </c>
      <c r="BGF1027" s="207" t="s">
        <v>540</v>
      </c>
      <c r="BGG1027" s="208">
        <v>900</v>
      </c>
      <c r="BGH1027" s="208">
        <v>900</v>
      </c>
      <c r="BGI1027" s="209">
        <v>27</v>
      </c>
      <c r="BGJ1027" s="210" t="s">
        <v>538</v>
      </c>
      <c r="BGK1027" s="210" t="s">
        <v>866</v>
      </c>
      <c r="BGL1027" s="207" t="s">
        <v>17</v>
      </c>
      <c r="BGM1027" s="211">
        <v>1</v>
      </c>
      <c r="BGN1027" s="207" t="s">
        <v>540</v>
      </c>
      <c r="BGO1027" s="208">
        <v>900</v>
      </c>
      <c r="BGP1027" s="208">
        <v>900</v>
      </c>
      <c r="BGQ1027" s="209">
        <v>27</v>
      </c>
      <c r="BGR1027" s="210" t="s">
        <v>538</v>
      </c>
      <c r="BGS1027" s="210" t="s">
        <v>866</v>
      </c>
      <c r="BGT1027" s="207" t="s">
        <v>17</v>
      </c>
      <c r="BGU1027" s="211">
        <v>1</v>
      </c>
      <c r="BGV1027" s="207" t="s">
        <v>540</v>
      </c>
      <c r="BGW1027" s="208">
        <v>900</v>
      </c>
      <c r="BGX1027" s="208">
        <v>900</v>
      </c>
      <c r="BGY1027" s="209">
        <v>27</v>
      </c>
      <c r="BGZ1027" s="210" t="s">
        <v>538</v>
      </c>
      <c r="BHA1027" s="210" t="s">
        <v>866</v>
      </c>
      <c r="BHB1027" s="207" t="s">
        <v>17</v>
      </c>
      <c r="BHC1027" s="211">
        <v>1</v>
      </c>
      <c r="BHD1027" s="207" t="s">
        <v>540</v>
      </c>
      <c r="BHE1027" s="208">
        <v>900</v>
      </c>
      <c r="BHF1027" s="208">
        <v>900</v>
      </c>
      <c r="BHG1027" s="209">
        <v>27</v>
      </c>
      <c r="BHH1027" s="210" t="s">
        <v>538</v>
      </c>
      <c r="BHI1027" s="210" t="s">
        <v>866</v>
      </c>
      <c r="BHJ1027" s="207" t="s">
        <v>17</v>
      </c>
      <c r="BHK1027" s="211">
        <v>1</v>
      </c>
      <c r="BHL1027" s="207" t="s">
        <v>540</v>
      </c>
      <c r="BHM1027" s="208">
        <v>900</v>
      </c>
      <c r="BHN1027" s="208">
        <v>900</v>
      </c>
      <c r="BHO1027" s="209">
        <v>27</v>
      </c>
      <c r="BHP1027" s="210" t="s">
        <v>538</v>
      </c>
      <c r="BHQ1027" s="210" t="s">
        <v>866</v>
      </c>
      <c r="BHR1027" s="207" t="s">
        <v>17</v>
      </c>
      <c r="BHS1027" s="211">
        <v>1</v>
      </c>
      <c r="BHT1027" s="207" t="s">
        <v>540</v>
      </c>
      <c r="BHU1027" s="208">
        <v>900</v>
      </c>
      <c r="BHV1027" s="208">
        <v>900</v>
      </c>
      <c r="BHW1027" s="209">
        <v>27</v>
      </c>
      <c r="BHX1027" s="210" t="s">
        <v>538</v>
      </c>
      <c r="BHY1027" s="210" t="s">
        <v>866</v>
      </c>
      <c r="BHZ1027" s="207" t="s">
        <v>17</v>
      </c>
      <c r="BIA1027" s="211">
        <v>1</v>
      </c>
      <c r="BIB1027" s="207" t="s">
        <v>540</v>
      </c>
      <c r="BIC1027" s="208">
        <v>900</v>
      </c>
      <c r="BID1027" s="208">
        <v>900</v>
      </c>
      <c r="BIE1027" s="209">
        <v>27</v>
      </c>
      <c r="BIF1027" s="210" t="s">
        <v>538</v>
      </c>
      <c r="BIG1027" s="210" t="s">
        <v>866</v>
      </c>
      <c r="BIH1027" s="207" t="s">
        <v>17</v>
      </c>
      <c r="BII1027" s="211">
        <v>1</v>
      </c>
      <c r="BIJ1027" s="207" t="s">
        <v>540</v>
      </c>
      <c r="BIK1027" s="208">
        <v>900</v>
      </c>
      <c r="BIL1027" s="208">
        <v>900</v>
      </c>
      <c r="BIM1027" s="209">
        <v>27</v>
      </c>
      <c r="BIN1027" s="210" t="s">
        <v>538</v>
      </c>
      <c r="BIO1027" s="210" t="s">
        <v>866</v>
      </c>
      <c r="BIP1027" s="207" t="s">
        <v>17</v>
      </c>
      <c r="BIQ1027" s="211">
        <v>1</v>
      </c>
      <c r="BIR1027" s="207" t="s">
        <v>540</v>
      </c>
      <c r="BIS1027" s="208">
        <v>900</v>
      </c>
      <c r="BIT1027" s="208">
        <v>900</v>
      </c>
      <c r="BIU1027" s="209">
        <v>27</v>
      </c>
      <c r="BIV1027" s="210" t="s">
        <v>538</v>
      </c>
      <c r="BIW1027" s="210" t="s">
        <v>866</v>
      </c>
      <c r="BIX1027" s="207" t="s">
        <v>17</v>
      </c>
      <c r="BIY1027" s="211">
        <v>1</v>
      </c>
      <c r="BIZ1027" s="207" t="s">
        <v>540</v>
      </c>
      <c r="BJA1027" s="208">
        <v>900</v>
      </c>
      <c r="BJB1027" s="208">
        <v>900</v>
      </c>
      <c r="BJC1027" s="209">
        <v>27</v>
      </c>
      <c r="BJD1027" s="210" t="s">
        <v>538</v>
      </c>
      <c r="BJE1027" s="210" t="s">
        <v>866</v>
      </c>
      <c r="BJF1027" s="207" t="s">
        <v>17</v>
      </c>
      <c r="BJG1027" s="211">
        <v>1</v>
      </c>
      <c r="BJH1027" s="207" t="s">
        <v>540</v>
      </c>
      <c r="BJI1027" s="208">
        <v>900</v>
      </c>
      <c r="BJJ1027" s="208">
        <v>900</v>
      </c>
      <c r="BJK1027" s="209">
        <v>27</v>
      </c>
      <c r="BJL1027" s="210" t="s">
        <v>538</v>
      </c>
      <c r="BJM1027" s="210" t="s">
        <v>866</v>
      </c>
      <c r="BJN1027" s="207" t="s">
        <v>17</v>
      </c>
      <c r="BJO1027" s="211">
        <v>1</v>
      </c>
      <c r="BJP1027" s="207" t="s">
        <v>540</v>
      </c>
      <c r="BJQ1027" s="208">
        <v>900</v>
      </c>
      <c r="BJR1027" s="208">
        <v>900</v>
      </c>
      <c r="BJS1027" s="209">
        <v>27</v>
      </c>
      <c r="BJT1027" s="210" t="s">
        <v>538</v>
      </c>
      <c r="BJU1027" s="210" t="s">
        <v>866</v>
      </c>
      <c r="BJV1027" s="207" t="s">
        <v>17</v>
      </c>
      <c r="BJW1027" s="211">
        <v>1</v>
      </c>
      <c r="BJX1027" s="207" t="s">
        <v>540</v>
      </c>
      <c r="BJY1027" s="208">
        <v>900</v>
      </c>
      <c r="BJZ1027" s="208">
        <v>900</v>
      </c>
      <c r="BKA1027" s="209">
        <v>27</v>
      </c>
      <c r="BKB1027" s="210" t="s">
        <v>538</v>
      </c>
      <c r="BKC1027" s="210" t="s">
        <v>866</v>
      </c>
      <c r="BKD1027" s="207" t="s">
        <v>17</v>
      </c>
      <c r="BKE1027" s="211">
        <v>1</v>
      </c>
      <c r="BKF1027" s="207" t="s">
        <v>540</v>
      </c>
      <c r="BKG1027" s="208">
        <v>900</v>
      </c>
      <c r="BKH1027" s="208">
        <v>900</v>
      </c>
      <c r="BKI1027" s="209">
        <v>27</v>
      </c>
      <c r="BKJ1027" s="210" t="s">
        <v>538</v>
      </c>
      <c r="BKK1027" s="210" t="s">
        <v>866</v>
      </c>
      <c r="BKL1027" s="207" t="s">
        <v>17</v>
      </c>
      <c r="BKM1027" s="211">
        <v>1</v>
      </c>
      <c r="BKN1027" s="207" t="s">
        <v>540</v>
      </c>
      <c r="BKO1027" s="208">
        <v>900</v>
      </c>
      <c r="BKP1027" s="208">
        <v>900</v>
      </c>
      <c r="BKQ1027" s="209">
        <v>27</v>
      </c>
      <c r="BKR1027" s="210" t="s">
        <v>538</v>
      </c>
      <c r="BKS1027" s="210" t="s">
        <v>866</v>
      </c>
      <c r="BKT1027" s="207" t="s">
        <v>17</v>
      </c>
      <c r="BKU1027" s="211">
        <v>1</v>
      </c>
      <c r="BKV1027" s="207" t="s">
        <v>540</v>
      </c>
      <c r="BKW1027" s="208">
        <v>900</v>
      </c>
      <c r="BKX1027" s="208">
        <v>900</v>
      </c>
      <c r="BKY1027" s="209">
        <v>27</v>
      </c>
      <c r="BKZ1027" s="210" t="s">
        <v>538</v>
      </c>
      <c r="BLA1027" s="210" t="s">
        <v>866</v>
      </c>
      <c r="BLB1027" s="207" t="s">
        <v>17</v>
      </c>
      <c r="BLC1027" s="211">
        <v>1</v>
      </c>
      <c r="BLD1027" s="207" t="s">
        <v>540</v>
      </c>
      <c r="BLE1027" s="208">
        <v>900</v>
      </c>
      <c r="BLF1027" s="208">
        <v>900</v>
      </c>
      <c r="BLG1027" s="209">
        <v>27</v>
      </c>
      <c r="BLH1027" s="210" t="s">
        <v>538</v>
      </c>
      <c r="BLI1027" s="210" t="s">
        <v>866</v>
      </c>
      <c r="BLJ1027" s="207" t="s">
        <v>17</v>
      </c>
      <c r="BLK1027" s="211">
        <v>1</v>
      </c>
      <c r="BLL1027" s="207" t="s">
        <v>540</v>
      </c>
      <c r="BLM1027" s="208">
        <v>900</v>
      </c>
      <c r="BLN1027" s="208">
        <v>900</v>
      </c>
      <c r="BLO1027" s="209">
        <v>27</v>
      </c>
      <c r="BLP1027" s="210" t="s">
        <v>538</v>
      </c>
      <c r="BLQ1027" s="210" t="s">
        <v>866</v>
      </c>
      <c r="BLR1027" s="207" t="s">
        <v>17</v>
      </c>
      <c r="BLS1027" s="211">
        <v>1</v>
      </c>
      <c r="BLT1027" s="207" t="s">
        <v>540</v>
      </c>
      <c r="BLU1027" s="208">
        <v>900</v>
      </c>
      <c r="BLV1027" s="208">
        <v>900</v>
      </c>
      <c r="BLW1027" s="209">
        <v>27</v>
      </c>
      <c r="BLX1027" s="210" t="s">
        <v>538</v>
      </c>
      <c r="BLY1027" s="210" t="s">
        <v>866</v>
      </c>
      <c r="BLZ1027" s="207" t="s">
        <v>17</v>
      </c>
      <c r="BMA1027" s="211">
        <v>1</v>
      </c>
      <c r="BMB1027" s="207" t="s">
        <v>540</v>
      </c>
      <c r="BMC1027" s="208">
        <v>900</v>
      </c>
      <c r="BMD1027" s="208">
        <v>900</v>
      </c>
      <c r="BME1027" s="209">
        <v>27</v>
      </c>
      <c r="BMF1027" s="210" t="s">
        <v>538</v>
      </c>
      <c r="BMG1027" s="210" t="s">
        <v>866</v>
      </c>
      <c r="BMH1027" s="207" t="s">
        <v>17</v>
      </c>
      <c r="BMI1027" s="211">
        <v>1</v>
      </c>
      <c r="BMJ1027" s="207" t="s">
        <v>540</v>
      </c>
      <c r="BMK1027" s="208">
        <v>900</v>
      </c>
      <c r="BML1027" s="208">
        <v>900</v>
      </c>
      <c r="BMM1027" s="209">
        <v>27</v>
      </c>
      <c r="BMN1027" s="210" t="s">
        <v>538</v>
      </c>
      <c r="BMO1027" s="210" t="s">
        <v>866</v>
      </c>
      <c r="BMP1027" s="207" t="s">
        <v>17</v>
      </c>
      <c r="BMQ1027" s="211">
        <v>1</v>
      </c>
      <c r="BMR1027" s="207" t="s">
        <v>540</v>
      </c>
      <c r="BMS1027" s="208">
        <v>900</v>
      </c>
      <c r="BMT1027" s="208">
        <v>900</v>
      </c>
      <c r="BMU1027" s="209">
        <v>27</v>
      </c>
      <c r="BMV1027" s="210" t="s">
        <v>538</v>
      </c>
      <c r="BMW1027" s="210" t="s">
        <v>866</v>
      </c>
      <c r="BMX1027" s="207" t="s">
        <v>17</v>
      </c>
      <c r="BMY1027" s="211">
        <v>1</v>
      </c>
      <c r="BMZ1027" s="207" t="s">
        <v>540</v>
      </c>
      <c r="BNA1027" s="208">
        <v>900</v>
      </c>
      <c r="BNB1027" s="208">
        <v>900</v>
      </c>
      <c r="BNC1027" s="209">
        <v>27</v>
      </c>
      <c r="BND1027" s="210" t="s">
        <v>538</v>
      </c>
      <c r="BNE1027" s="210" t="s">
        <v>866</v>
      </c>
      <c r="BNF1027" s="207" t="s">
        <v>17</v>
      </c>
      <c r="BNG1027" s="211">
        <v>1</v>
      </c>
      <c r="BNH1027" s="207" t="s">
        <v>540</v>
      </c>
      <c r="BNI1027" s="208">
        <v>900</v>
      </c>
      <c r="BNJ1027" s="208">
        <v>900</v>
      </c>
      <c r="BNK1027" s="209">
        <v>27</v>
      </c>
      <c r="BNL1027" s="210" t="s">
        <v>538</v>
      </c>
      <c r="BNM1027" s="210" t="s">
        <v>866</v>
      </c>
      <c r="BNN1027" s="207" t="s">
        <v>17</v>
      </c>
      <c r="BNO1027" s="211">
        <v>1</v>
      </c>
      <c r="BNP1027" s="207" t="s">
        <v>540</v>
      </c>
      <c r="BNQ1027" s="208">
        <v>900</v>
      </c>
      <c r="BNR1027" s="208">
        <v>900</v>
      </c>
      <c r="BNS1027" s="209">
        <v>27</v>
      </c>
      <c r="BNT1027" s="210" t="s">
        <v>538</v>
      </c>
      <c r="BNU1027" s="210" t="s">
        <v>866</v>
      </c>
      <c r="BNV1027" s="207" t="s">
        <v>17</v>
      </c>
      <c r="BNW1027" s="211">
        <v>1</v>
      </c>
      <c r="BNX1027" s="207" t="s">
        <v>540</v>
      </c>
      <c r="BNY1027" s="208">
        <v>900</v>
      </c>
      <c r="BNZ1027" s="208">
        <v>900</v>
      </c>
      <c r="BOA1027" s="209">
        <v>27</v>
      </c>
      <c r="BOB1027" s="210" t="s">
        <v>538</v>
      </c>
      <c r="BOC1027" s="210" t="s">
        <v>866</v>
      </c>
      <c r="BOD1027" s="207" t="s">
        <v>17</v>
      </c>
      <c r="BOE1027" s="211">
        <v>1</v>
      </c>
      <c r="BOF1027" s="207" t="s">
        <v>540</v>
      </c>
      <c r="BOG1027" s="208">
        <v>900</v>
      </c>
      <c r="BOH1027" s="208">
        <v>900</v>
      </c>
      <c r="BOI1027" s="209">
        <v>27</v>
      </c>
      <c r="BOJ1027" s="210" t="s">
        <v>538</v>
      </c>
      <c r="BOK1027" s="210" t="s">
        <v>866</v>
      </c>
      <c r="BOL1027" s="207" t="s">
        <v>17</v>
      </c>
      <c r="BOM1027" s="211">
        <v>1</v>
      </c>
      <c r="BON1027" s="207" t="s">
        <v>540</v>
      </c>
      <c r="BOO1027" s="208">
        <v>900</v>
      </c>
      <c r="BOP1027" s="208">
        <v>900</v>
      </c>
      <c r="BOQ1027" s="209">
        <v>27</v>
      </c>
      <c r="BOR1027" s="210" t="s">
        <v>538</v>
      </c>
      <c r="BOS1027" s="210" t="s">
        <v>866</v>
      </c>
      <c r="BOT1027" s="207" t="s">
        <v>17</v>
      </c>
      <c r="BOU1027" s="211">
        <v>1</v>
      </c>
      <c r="BOV1027" s="207" t="s">
        <v>540</v>
      </c>
      <c r="BOW1027" s="208">
        <v>900</v>
      </c>
      <c r="BOX1027" s="208">
        <v>900</v>
      </c>
      <c r="BOY1027" s="209">
        <v>27</v>
      </c>
      <c r="BOZ1027" s="210" t="s">
        <v>538</v>
      </c>
      <c r="BPA1027" s="210" t="s">
        <v>866</v>
      </c>
      <c r="BPB1027" s="207" t="s">
        <v>17</v>
      </c>
      <c r="BPC1027" s="211">
        <v>1</v>
      </c>
      <c r="BPD1027" s="207" t="s">
        <v>540</v>
      </c>
      <c r="BPE1027" s="208">
        <v>900</v>
      </c>
      <c r="BPF1027" s="208">
        <v>900</v>
      </c>
      <c r="BPG1027" s="209">
        <v>27</v>
      </c>
      <c r="BPH1027" s="210" t="s">
        <v>538</v>
      </c>
      <c r="BPI1027" s="210" t="s">
        <v>866</v>
      </c>
      <c r="BPJ1027" s="207" t="s">
        <v>17</v>
      </c>
      <c r="BPK1027" s="211">
        <v>1</v>
      </c>
      <c r="BPL1027" s="207" t="s">
        <v>540</v>
      </c>
      <c r="BPM1027" s="208">
        <v>900</v>
      </c>
      <c r="BPN1027" s="208">
        <v>900</v>
      </c>
      <c r="BPO1027" s="209">
        <v>27</v>
      </c>
      <c r="BPP1027" s="210" t="s">
        <v>538</v>
      </c>
      <c r="BPQ1027" s="210" t="s">
        <v>866</v>
      </c>
      <c r="BPR1027" s="207" t="s">
        <v>17</v>
      </c>
      <c r="BPS1027" s="211">
        <v>1</v>
      </c>
      <c r="BPT1027" s="207" t="s">
        <v>540</v>
      </c>
      <c r="BPU1027" s="208">
        <v>900</v>
      </c>
      <c r="BPV1027" s="208">
        <v>900</v>
      </c>
      <c r="BPW1027" s="209">
        <v>27</v>
      </c>
      <c r="BPX1027" s="210" t="s">
        <v>538</v>
      </c>
      <c r="BPY1027" s="210" t="s">
        <v>866</v>
      </c>
      <c r="BPZ1027" s="207" t="s">
        <v>17</v>
      </c>
      <c r="BQA1027" s="211">
        <v>1</v>
      </c>
      <c r="BQB1027" s="207" t="s">
        <v>540</v>
      </c>
      <c r="BQC1027" s="208">
        <v>900</v>
      </c>
      <c r="BQD1027" s="208">
        <v>900</v>
      </c>
      <c r="BQE1027" s="209">
        <v>27</v>
      </c>
      <c r="BQF1027" s="210" t="s">
        <v>538</v>
      </c>
      <c r="BQG1027" s="210" t="s">
        <v>866</v>
      </c>
      <c r="BQH1027" s="207" t="s">
        <v>17</v>
      </c>
      <c r="BQI1027" s="211">
        <v>1</v>
      </c>
      <c r="BQJ1027" s="207" t="s">
        <v>540</v>
      </c>
      <c r="BQK1027" s="208">
        <v>900</v>
      </c>
      <c r="BQL1027" s="208">
        <v>900</v>
      </c>
      <c r="BQM1027" s="209">
        <v>27</v>
      </c>
      <c r="BQN1027" s="210" t="s">
        <v>538</v>
      </c>
      <c r="BQO1027" s="210" t="s">
        <v>866</v>
      </c>
      <c r="BQP1027" s="207" t="s">
        <v>17</v>
      </c>
      <c r="BQQ1027" s="211">
        <v>1</v>
      </c>
      <c r="BQR1027" s="207" t="s">
        <v>540</v>
      </c>
      <c r="BQS1027" s="208">
        <v>900</v>
      </c>
      <c r="BQT1027" s="208">
        <v>900</v>
      </c>
      <c r="BQU1027" s="209">
        <v>27</v>
      </c>
      <c r="BQV1027" s="210" t="s">
        <v>538</v>
      </c>
      <c r="BQW1027" s="210" t="s">
        <v>866</v>
      </c>
      <c r="BQX1027" s="207" t="s">
        <v>17</v>
      </c>
      <c r="BQY1027" s="211">
        <v>1</v>
      </c>
      <c r="BQZ1027" s="207" t="s">
        <v>540</v>
      </c>
      <c r="BRA1027" s="208">
        <v>900</v>
      </c>
      <c r="BRB1027" s="208">
        <v>900</v>
      </c>
      <c r="BRC1027" s="209">
        <v>27</v>
      </c>
      <c r="BRD1027" s="210" t="s">
        <v>538</v>
      </c>
      <c r="BRE1027" s="210" t="s">
        <v>866</v>
      </c>
      <c r="BRF1027" s="207" t="s">
        <v>17</v>
      </c>
      <c r="BRG1027" s="211">
        <v>1</v>
      </c>
      <c r="BRH1027" s="207" t="s">
        <v>540</v>
      </c>
      <c r="BRI1027" s="208">
        <v>900</v>
      </c>
      <c r="BRJ1027" s="208">
        <v>900</v>
      </c>
      <c r="BRK1027" s="209">
        <v>27</v>
      </c>
      <c r="BRL1027" s="210" t="s">
        <v>538</v>
      </c>
      <c r="BRM1027" s="210" t="s">
        <v>866</v>
      </c>
      <c r="BRN1027" s="207" t="s">
        <v>17</v>
      </c>
      <c r="BRO1027" s="211">
        <v>1</v>
      </c>
      <c r="BRP1027" s="207" t="s">
        <v>540</v>
      </c>
      <c r="BRQ1027" s="208">
        <v>900</v>
      </c>
      <c r="BRR1027" s="208">
        <v>900</v>
      </c>
      <c r="BRS1027" s="209">
        <v>27</v>
      </c>
      <c r="BRT1027" s="210" t="s">
        <v>538</v>
      </c>
      <c r="BRU1027" s="210" t="s">
        <v>866</v>
      </c>
      <c r="BRV1027" s="207" t="s">
        <v>17</v>
      </c>
      <c r="BRW1027" s="211">
        <v>1</v>
      </c>
      <c r="BRX1027" s="207" t="s">
        <v>540</v>
      </c>
      <c r="BRY1027" s="208">
        <v>900</v>
      </c>
      <c r="BRZ1027" s="208">
        <v>900</v>
      </c>
      <c r="BSA1027" s="209">
        <v>27</v>
      </c>
      <c r="BSB1027" s="210" t="s">
        <v>538</v>
      </c>
      <c r="BSC1027" s="210" t="s">
        <v>866</v>
      </c>
      <c r="BSD1027" s="207" t="s">
        <v>17</v>
      </c>
      <c r="BSE1027" s="211">
        <v>1</v>
      </c>
      <c r="BSF1027" s="207" t="s">
        <v>540</v>
      </c>
      <c r="BSG1027" s="208">
        <v>900</v>
      </c>
      <c r="BSH1027" s="208">
        <v>900</v>
      </c>
      <c r="BSI1027" s="209">
        <v>27</v>
      </c>
      <c r="BSJ1027" s="210" t="s">
        <v>538</v>
      </c>
      <c r="BSK1027" s="210" t="s">
        <v>866</v>
      </c>
      <c r="BSL1027" s="207" t="s">
        <v>17</v>
      </c>
      <c r="BSM1027" s="211">
        <v>1</v>
      </c>
      <c r="BSN1027" s="207" t="s">
        <v>540</v>
      </c>
      <c r="BSO1027" s="208">
        <v>900</v>
      </c>
      <c r="BSP1027" s="208">
        <v>900</v>
      </c>
      <c r="BSQ1027" s="209">
        <v>27</v>
      </c>
      <c r="BSR1027" s="210" t="s">
        <v>538</v>
      </c>
      <c r="BSS1027" s="210" t="s">
        <v>866</v>
      </c>
      <c r="BST1027" s="207" t="s">
        <v>17</v>
      </c>
      <c r="BSU1027" s="211">
        <v>1</v>
      </c>
      <c r="BSV1027" s="207" t="s">
        <v>540</v>
      </c>
      <c r="BSW1027" s="208">
        <v>900</v>
      </c>
      <c r="BSX1027" s="208">
        <v>900</v>
      </c>
      <c r="BSY1027" s="209">
        <v>27</v>
      </c>
      <c r="BSZ1027" s="210" t="s">
        <v>538</v>
      </c>
      <c r="BTA1027" s="210" t="s">
        <v>866</v>
      </c>
      <c r="BTB1027" s="207" t="s">
        <v>17</v>
      </c>
      <c r="BTC1027" s="211">
        <v>1</v>
      </c>
      <c r="BTD1027" s="207" t="s">
        <v>540</v>
      </c>
      <c r="BTE1027" s="208">
        <v>900</v>
      </c>
      <c r="BTF1027" s="208">
        <v>900</v>
      </c>
      <c r="BTG1027" s="209">
        <v>27</v>
      </c>
      <c r="BTH1027" s="210" t="s">
        <v>538</v>
      </c>
      <c r="BTI1027" s="210" t="s">
        <v>866</v>
      </c>
      <c r="BTJ1027" s="207" t="s">
        <v>17</v>
      </c>
      <c r="BTK1027" s="211">
        <v>1</v>
      </c>
      <c r="BTL1027" s="207" t="s">
        <v>540</v>
      </c>
      <c r="BTM1027" s="208">
        <v>900</v>
      </c>
      <c r="BTN1027" s="208">
        <v>900</v>
      </c>
      <c r="BTO1027" s="209">
        <v>27</v>
      </c>
      <c r="BTP1027" s="210" t="s">
        <v>538</v>
      </c>
      <c r="BTQ1027" s="210" t="s">
        <v>866</v>
      </c>
      <c r="BTR1027" s="207" t="s">
        <v>17</v>
      </c>
      <c r="BTS1027" s="211">
        <v>1</v>
      </c>
      <c r="BTT1027" s="207" t="s">
        <v>540</v>
      </c>
      <c r="BTU1027" s="208">
        <v>900</v>
      </c>
      <c r="BTV1027" s="208">
        <v>900</v>
      </c>
      <c r="BTW1027" s="209">
        <v>27</v>
      </c>
      <c r="BTX1027" s="210" t="s">
        <v>538</v>
      </c>
      <c r="BTY1027" s="210" t="s">
        <v>866</v>
      </c>
      <c r="BTZ1027" s="207" t="s">
        <v>17</v>
      </c>
      <c r="BUA1027" s="211">
        <v>1</v>
      </c>
      <c r="BUB1027" s="207" t="s">
        <v>540</v>
      </c>
      <c r="BUC1027" s="208">
        <v>900</v>
      </c>
      <c r="BUD1027" s="208">
        <v>900</v>
      </c>
      <c r="BUE1027" s="209">
        <v>27</v>
      </c>
      <c r="BUF1027" s="210" t="s">
        <v>538</v>
      </c>
      <c r="BUG1027" s="210" t="s">
        <v>866</v>
      </c>
      <c r="BUH1027" s="207" t="s">
        <v>17</v>
      </c>
      <c r="BUI1027" s="211">
        <v>1</v>
      </c>
      <c r="BUJ1027" s="207" t="s">
        <v>540</v>
      </c>
      <c r="BUK1027" s="208">
        <v>900</v>
      </c>
      <c r="BUL1027" s="208">
        <v>900</v>
      </c>
      <c r="BUM1027" s="209">
        <v>27</v>
      </c>
      <c r="BUN1027" s="210" t="s">
        <v>538</v>
      </c>
      <c r="BUO1027" s="210" t="s">
        <v>866</v>
      </c>
      <c r="BUP1027" s="207" t="s">
        <v>17</v>
      </c>
      <c r="BUQ1027" s="211">
        <v>1</v>
      </c>
      <c r="BUR1027" s="207" t="s">
        <v>540</v>
      </c>
      <c r="BUS1027" s="208">
        <v>900</v>
      </c>
      <c r="BUT1027" s="208">
        <v>900</v>
      </c>
      <c r="BUU1027" s="209">
        <v>27</v>
      </c>
      <c r="BUV1027" s="210" t="s">
        <v>538</v>
      </c>
      <c r="BUW1027" s="210" t="s">
        <v>866</v>
      </c>
      <c r="BUX1027" s="207" t="s">
        <v>17</v>
      </c>
      <c r="BUY1027" s="211">
        <v>1</v>
      </c>
      <c r="BUZ1027" s="207" t="s">
        <v>540</v>
      </c>
      <c r="BVA1027" s="208">
        <v>900</v>
      </c>
      <c r="BVB1027" s="208">
        <v>900</v>
      </c>
      <c r="BVC1027" s="209">
        <v>27</v>
      </c>
      <c r="BVD1027" s="210" t="s">
        <v>538</v>
      </c>
      <c r="BVE1027" s="210" t="s">
        <v>866</v>
      </c>
      <c r="BVF1027" s="207" t="s">
        <v>17</v>
      </c>
      <c r="BVG1027" s="211">
        <v>1</v>
      </c>
      <c r="BVH1027" s="207" t="s">
        <v>540</v>
      </c>
      <c r="BVI1027" s="208">
        <v>900</v>
      </c>
      <c r="BVJ1027" s="208">
        <v>900</v>
      </c>
      <c r="BVK1027" s="209">
        <v>27</v>
      </c>
      <c r="BVL1027" s="210" t="s">
        <v>538</v>
      </c>
      <c r="BVM1027" s="210" t="s">
        <v>866</v>
      </c>
      <c r="BVN1027" s="207" t="s">
        <v>17</v>
      </c>
      <c r="BVO1027" s="211">
        <v>1</v>
      </c>
      <c r="BVP1027" s="207" t="s">
        <v>540</v>
      </c>
      <c r="BVQ1027" s="208">
        <v>900</v>
      </c>
      <c r="BVR1027" s="208">
        <v>900</v>
      </c>
      <c r="BVS1027" s="209">
        <v>27</v>
      </c>
      <c r="BVT1027" s="210" t="s">
        <v>538</v>
      </c>
      <c r="BVU1027" s="210" t="s">
        <v>866</v>
      </c>
      <c r="BVV1027" s="207" t="s">
        <v>17</v>
      </c>
      <c r="BVW1027" s="211">
        <v>1</v>
      </c>
      <c r="BVX1027" s="207" t="s">
        <v>540</v>
      </c>
      <c r="BVY1027" s="208">
        <v>900</v>
      </c>
      <c r="BVZ1027" s="208">
        <v>900</v>
      </c>
      <c r="BWA1027" s="209">
        <v>27</v>
      </c>
      <c r="BWB1027" s="210" t="s">
        <v>538</v>
      </c>
      <c r="BWC1027" s="210" t="s">
        <v>866</v>
      </c>
      <c r="BWD1027" s="207" t="s">
        <v>17</v>
      </c>
      <c r="BWE1027" s="211">
        <v>1</v>
      </c>
      <c r="BWF1027" s="207" t="s">
        <v>540</v>
      </c>
      <c r="BWG1027" s="208">
        <v>900</v>
      </c>
      <c r="BWH1027" s="208">
        <v>900</v>
      </c>
      <c r="BWI1027" s="209">
        <v>27</v>
      </c>
      <c r="BWJ1027" s="210" t="s">
        <v>538</v>
      </c>
      <c r="BWK1027" s="210" t="s">
        <v>866</v>
      </c>
      <c r="BWL1027" s="207" t="s">
        <v>17</v>
      </c>
      <c r="BWM1027" s="211">
        <v>1</v>
      </c>
      <c r="BWN1027" s="207" t="s">
        <v>540</v>
      </c>
      <c r="BWO1027" s="208">
        <v>900</v>
      </c>
      <c r="BWP1027" s="208">
        <v>900</v>
      </c>
      <c r="BWQ1027" s="209">
        <v>27</v>
      </c>
      <c r="BWR1027" s="210" t="s">
        <v>538</v>
      </c>
      <c r="BWS1027" s="210" t="s">
        <v>866</v>
      </c>
      <c r="BWT1027" s="207" t="s">
        <v>17</v>
      </c>
      <c r="BWU1027" s="211">
        <v>1</v>
      </c>
      <c r="BWV1027" s="207" t="s">
        <v>540</v>
      </c>
      <c r="BWW1027" s="208">
        <v>900</v>
      </c>
      <c r="BWX1027" s="208">
        <v>900</v>
      </c>
      <c r="BWY1027" s="209">
        <v>27</v>
      </c>
      <c r="BWZ1027" s="210" t="s">
        <v>538</v>
      </c>
      <c r="BXA1027" s="210" t="s">
        <v>866</v>
      </c>
      <c r="BXB1027" s="207" t="s">
        <v>17</v>
      </c>
      <c r="BXC1027" s="211">
        <v>1</v>
      </c>
      <c r="BXD1027" s="207" t="s">
        <v>540</v>
      </c>
      <c r="BXE1027" s="208">
        <v>900</v>
      </c>
      <c r="BXF1027" s="208">
        <v>900</v>
      </c>
      <c r="BXG1027" s="209">
        <v>27</v>
      </c>
      <c r="BXH1027" s="210" t="s">
        <v>538</v>
      </c>
      <c r="BXI1027" s="210" t="s">
        <v>866</v>
      </c>
      <c r="BXJ1027" s="207" t="s">
        <v>17</v>
      </c>
      <c r="BXK1027" s="211">
        <v>1</v>
      </c>
      <c r="BXL1027" s="207" t="s">
        <v>540</v>
      </c>
      <c r="BXM1027" s="208">
        <v>900</v>
      </c>
      <c r="BXN1027" s="208">
        <v>900</v>
      </c>
      <c r="BXO1027" s="209">
        <v>27</v>
      </c>
      <c r="BXP1027" s="210" t="s">
        <v>538</v>
      </c>
      <c r="BXQ1027" s="210" t="s">
        <v>866</v>
      </c>
      <c r="BXR1027" s="207" t="s">
        <v>17</v>
      </c>
      <c r="BXS1027" s="211">
        <v>1</v>
      </c>
      <c r="BXT1027" s="207" t="s">
        <v>540</v>
      </c>
      <c r="BXU1027" s="208">
        <v>900</v>
      </c>
      <c r="BXV1027" s="208">
        <v>900</v>
      </c>
      <c r="BXW1027" s="209">
        <v>27</v>
      </c>
      <c r="BXX1027" s="210" t="s">
        <v>538</v>
      </c>
      <c r="BXY1027" s="210" t="s">
        <v>866</v>
      </c>
      <c r="BXZ1027" s="207" t="s">
        <v>17</v>
      </c>
      <c r="BYA1027" s="211">
        <v>1</v>
      </c>
      <c r="BYB1027" s="207" t="s">
        <v>540</v>
      </c>
      <c r="BYC1027" s="208">
        <v>900</v>
      </c>
      <c r="BYD1027" s="208">
        <v>900</v>
      </c>
      <c r="BYE1027" s="209">
        <v>27</v>
      </c>
      <c r="BYF1027" s="210" t="s">
        <v>538</v>
      </c>
      <c r="BYG1027" s="210" t="s">
        <v>866</v>
      </c>
      <c r="BYH1027" s="207" t="s">
        <v>17</v>
      </c>
      <c r="BYI1027" s="211">
        <v>1</v>
      </c>
      <c r="BYJ1027" s="207" t="s">
        <v>540</v>
      </c>
      <c r="BYK1027" s="208">
        <v>900</v>
      </c>
      <c r="BYL1027" s="208">
        <v>900</v>
      </c>
      <c r="BYM1027" s="209">
        <v>27</v>
      </c>
      <c r="BYN1027" s="210" t="s">
        <v>538</v>
      </c>
      <c r="BYO1027" s="210" t="s">
        <v>866</v>
      </c>
      <c r="BYP1027" s="207" t="s">
        <v>17</v>
      </c>
      <c r="BYQ1027" s="211">
        <v>1</v>
      </c>
      <c r="BYR1027" s="207" t="s">
        <v>540</v>
      </c>
      <c r="BYS1027" s="208">
        <v>900</v>
      </c>
      <c r="BYT1027" s="208">
        <v>900</v>
      </c>
      <c r="BYU1027" s="209">
        <v>27</v>
      </c>
      <c r="BYV1027" s="210" t="s">
        <v>538</v>
      </c>
      <c r="BYW1027" s="210" t="s">
        <v>866</v>
      </c>
      <c r="BYX1027" s="207" t="s">
        <v>17</v>
      </c>
      <c r="BYY1027" s="211">
        <v>1</v>
      </c>
      <c r="BYZ1027" s="207" t="s">
        <v>540</v>
      </c>
      <c r="BZA1027" s="208">
        <v>900</v>
      </c>
      <c r="BZB1027" s="208">
        <v>900</v>
      </c>
      <c r="BZC1027" s="209">
        <v>27</v>
      </c>
      <c r="BZD1027" s="210" t="s">
        <v>538</v>
      </c>
      <c r="BZE1027" s="210" t="s">
        <v>866</v>
      </c>
      <c r="BZF1027" s="207" t="s">
        <v>17</v>
      </c>
      <c r="BZG1027" s="211">
        <v>1</v>
      </c>
      <c r="BZH1027" s="207" t="s">
        <v>540</v>
      </c>
      <c r="BZI1027" s="208">
        <v>900</v>
      </c>
      <c r="BZJ1027" s="208">
        <v>900</v>
      </c>
      <c r="BZK1027" s="209">
        <v>27</v>
      </c>
      <c r="BZL1027" s="210" t="s">
        <v>538</v>
      </c>
      <c r="BZM1027" s="210" t="s">
        <v>866</v>
      </c>
      <c r="BZN1027" s="207" t="s">
        <v>17</v>
      </c>
      <c r="BZO1027" s="211">
        <v>1</v>
      </c>
      <c r="BZP1027" s="207" t="s">
        <v>540</v>
      </c>
      <c r="BZQ1027" s="208">
        <v>900</v>
      </c>
      <c r="BZR1027" s="208">
        <v>900</v>
      </c>
      <c r="BZS1027" s="209">
        <v>27</v>
      </c>
      <c r="BZT1027" s="210" t="s">
        <v>538</v>
      </c>
      <c r="BZU1027" s="210" t="s">
        <v>866</v>
      </c>
      <c r="BZV1027" s="207" t="s">
        <v>17</v>
      </c>
      <c r="BZW1027" s="211">
        <v>1</v>
      </c>
      <c r="BZX1027" s="207" t="s">
        <v>540</v>
      </c>
      <c r="BZY1027" s="208">
        <v>900</v>
      </c>
      <c r="BZZ1027" s="208">
        <v>900</v>
      </c>
      <c r="CAA1027" s="209">
        <v>27</v>
      </c>
      <c r="CAB1027" s="210" t="s">
        <v>538</v>
      </c>
      <c r="CAC1027" s="210" t="s">
        <v>866</v>
      </c>
      <c r="CAD1027" s="207" t="s">
        <v>17</v>
      </c>
      <c r="CAE1027" s="211">
        <v>1</v>
      </c>
      <c r="CAF1027" s="207" t="s">
        <v>540</v>
      </c>
      <c r="CAG1027" s="208">
        <v>900</v>
      </c>
      <c r="CAH1027" s="208">
        <v>900</v>
      </c>
      <c r="CAI1027" s="209">
        <v>27</v>
      </c>
      <c r="CAJ1027" s="210" t="s">
        <v>538</v>
      </c>
      <c r="CAK1027" s="210" t="s">
        <v>866</v>
      </c>
      <c r="CAL1027" s="207" t="s">
        <v>17</v>
      </c>
      <c r="CAM1027" s="211">
        <v>1</v>
      </c>
      <c r="CAN1027" s="207" t="s">
        <v>540</v>
      </c>
      <c r="CAO1027" s="208">
        <v>900</v>
      </c>
      <c r="CAP1027" s="208">
        <v>900</v>
      </c>
      <c r="CAQ1027" s="209">
        <v>27</v>
      </c>
      <c r="CAR1027" s="210" t="s">
        <v>538</v>
      </c>
      <c r="CAS1027" s="210" t="s">
        <v>866</v>
      </c>
      <c r="CAT1027" s="207" t="s">
        <v>17</v>
      </c>
      <c r="CAU1027" s="211">
        <v>1</v>
      </c>
      <c r="CAV1027" s="207" t="s">
        <v>540</v>
      </c>
      <c r="CAW1027" s="208">
        <v>900</v>
      </c>
      <c r="CAX1027" s="208">
        <v>900</v>
      </c>
      <c r="CAY1027" s="209">
        <v>27</v>
      </c>
      <c r="CAZ1027" s="210" t="s">
        <v>538</v>
      </c>
      <c r="CBA1027" s="210" t="s">
        <v>866</v>
      </c>
      <c r="CBB1027" s="207" t="s">
        <v>17</v>
      </c>
      <c r="CBC1027" s="211">
        <v>1</v>
      </c>
      <c r="CBD1027" s="207" t="s">
        <v>540</v>
      </c>
      <c r="CBE1027" s="208">
        <v>900</v>
      </c>
      <c r="CBF1027" s="208">
        <v>900</v>
      </c>
      <c r="CBG1027" s="209">
        <v>27</v>
      </c>
      <c r="CBH1027" s="210" t="s">
        <v>538</v>
      </c>
      <c r="CBI1027" s="210" t="s">
        <v>866</v>
      </c>
      <c r="CBJ1027" s="207" t="s">
        <v>17</v>
      </c>
      <c r="CBK1027" s="211">
        <v>1</v>
      </c>
      <c r="CBL1027" s="207" t="s">
        <v>540</v>
      </c>
      <c r="CBM1027" s="208">
        <v>900</v>
      </c>
      <c r="CBN1027" s="208">
        <v>900</v>
      </c>
      <c r="CBO1027" s="209">
        <v>27</v>
      </c>
      <c r="CBP1027" s="210" t="s">
        <v>538</v>
      </c>
      <c r="CBQ1027" s="210" t="s">
        <v>866</v>
      </c>
      <c r="CBR1027" s="207" t="s">
        <v>17</v>
      </c>
      <c r="CBS1027" s="211">
        <v>1</v>
      </c>
      <c r="CBT1027" s="207" t="s">
        <v>540</v>
      </c>
      <c r="CBU1027" s="208">
        <v>900</v>
      </c>
      <c r="CBV1027" s="208">
        <v>900</v>
      </c>
      <c r="CBW1027" s="209">
        <v>27</v>
      </c>
      <c r="CBX1027" s="210" t="s">
        <v>538</v>
      </c>
      <c r="CBY1027" s="210" t="s">
        <v>866</v>
      </c>
      <c r="CBZ1027" s="207" t="s">
        <v>17</v>
      </c>
      <c r="CCA1027" s="211">
        <v>1</v>
      </c>
      <c r="CCB1027" s="207" t="s">
        <v>540</v>
      </c>
      <c r="CCC1027" s="208">
        <v>900</v>
      </c>
      <c r="CCD1027" s="208">
        <v>900</v>
      </c>
      <c r="CCE1027" s="209">
        <v>27</v>
      </c>
      <c r="CCF1027" s="210" t="s">
        <v>538</v>
      </c>
      <c r="CCG1027" s="210" t="s">
        <v>866</v>
      </c>
      <c r="CCH1027" s="207" t="s">
        <v>17</v>
      </c>
      <c r="CCI1027" s="211">
        <v>1</v>
      </c>
      <c r="CCJ1027" s="207" t="s">
        <v>540</v>
      </c>
      <c r="CCK1027" s="208">
        <v>900</v>
      </c>
      <c r="CCL1027" s="208">
        <v>900</v>
      </c>
      <c r="CCM1027" s="209">
        <v>27</v>
      </c>
      <c r="CCN1027" s="210" t="s">
        <v>538</v>
      </c>
      <c r="CCO1027" s="210" t="s">
        <v>866</v>
      </c>
      <c r="CCP1027" s="207" t="s">
        <v>17</v>
      </c>
      <c r="CCQ1027" s="211">
        <v>1</v>
      </c>
      <c r="CCR1027" s="207" t="s">
        <v>540</v>
      </c>
      <c r="CCS1027" s="208">
        <v>900</v>
      </c>
      <c r="CCT1027" s="208">
        <v>900</v>
      </c>
      <c r="CCU1027" s="209">
        <v>27</v>
      </c>
      <c r="CCV1027" s="210" t="s">
        <v>538</v>
      </c>
      <c r="CCW1027" s="210" t="s">
        <v>866</v>
      </c>
      <c r="CCX1027" s="207" t="s">
        <v>17</v>
      </c>
      <c r="CCY1027" s="211">
        <v>1</v>
      </c>
      <c r="CCZ1027" s="207" t="s">
        <v>540</v>
      </c>
      <c r="CDA1027" s="208">
        <v>900</v>
      </c>
      <c r="CDB1027" s="208">
        <v>900</v>
      </c>
      <c r="CDC1027" s="209">
        <v>27</v>
      </c>
      <c r="CDD1027" s="210" t="s">
        <v>538</v>
      </c>
      <c r="CDE1027" s="210" t="s">
        <v>866</v>
      </c>
      <c r="CDF1027" s="207" t="s">
        <v>17</v>
      </c>
      <c r="CDG1027" s="211">
        <v>1</v>
      </c>
      <c r="CDH1027" s="207" t="s">
        <v>540</v>
      </c>
      <c r="CDI1027" s="208">
        <v>900</v>
      </c>
      <c r="CDJ1027" s="208">
        <v>900</v>
      </c>
      <c r="CDK1027" s="209">
        <v>27</v>
      </c>
      <c r="CDL1027" s="210" t="s">
        <v>538</v>
      </c>
      <c r="CDM1027" s="210" t="s">
        <v>866</v>
      </c>
      <c r="CDN1027" s="207" t="s">
        <v>17</v>
      </c>
      <c r="CDO1027" s="211">
        <v>1</v>
      </c>
      <c r="CDP1027" s="207" t="s">
        <v>540</v>
      </c>
      <c r="CDQ1027" s="208">
        <v>900</v>
      </c>
      <c r="CDR1027" s="208">
        <v>900</v>
      </c>
      <c r="CDS1027" s="209">
        <v>27</v>
      </c>
      <c r="CDT1027" s="210" t="s">
        <v>538</v>
      </c>
      <c r="CDU1027" s="210" t="s">
        <v>866</v>
      </c>
      <c r="CDV1027" s="207" t="s">
        <v>17</v>
      </c>
      <c r="CDW1027" s="211">
        <v>1</v>
      </c>
      <c r="CDX1027" s="207" t="s">
        <v>540</v>
      </c>
      <c r="CDY1027" s="208">
        <v>900</v>
      </c>
      <c r="CDZ1027" s="208">
        <v>900</v>
      </c>
      <c r="CEA1027" s="209">
        <v>27</v>
      </c>
      <c r="CEB1027" s="210" t="s">
        <v>538</v>
      </c>
      <c r="CEC1027" s="210" t="s">
        <v>866</v>
      </c>
      <c r="CED1027" s="207" t="s">
        <v>17</v>
      </c>
      <c r="CEE1027" s="211">
        <v>1</v>
      </c>
      <c r="CEF1027" s="207" t="s">
        <v>540</v>
      </c>
      <c r="CEG1027" s="208">
        <v>900</v>
      </c>
      <c r="CEH1027" s="208">
        <v>900</v>
      </c>
      <c r="CEI1027" s="209">
        <v>27</v>
      </c>
      <c r="CEJ1027" s="210" t="s">
        <v>538</v>
      </c>
      <c r="CEK1027" s="210" t="s">
        <v>866</v>
      </c>
      <c r="CEL1027" s="207" t="s">
        <v>17</v>
      </c>
      <c r="CEM1027" s="211">
        <v>1</v>
      </c>
      <c r="CEN1027" s="207" t="s">
        <v>540</v>
      </c>
      <c r="CEO1027" s="208">
        <v>900</v>
      </c>
      <c r="CEP1027" s="208">
        <v>900</v>
      </c>
      <c r="CEQ1027" s="209">
        <v>27</v>
      </c>
      <c r="CER1027" s="210" t="s">
        <v>538</v>
      </c>
      <c r="CES1027" s="210" t="s">
        <v>866</v>
      </c>
      <c r="CET1027" s="207" t="s">
        <v>17</v>
      </c>
      <c r="CEU1027" s="211">
        <v>1</v>
      </c>
      <c r="CEV1027" s="207" t="s">
        <v>540</v>
      </c>
      <c r="CEW1027" s="208">
        <v>900</v>
      </c>
      <c r="CEX1027" s="208">
        <v>900</v>
      </c>
      <c r="CEY1027" s="209">
        <v>27</v>
      </c>
      <c r="CEZ1027" s="210" t="s">
        <v>538</v>
      </c>
      <c r="CFA1027" s="210" t="s">
        <v>866</v>
      </c>
      <c r="CFB1027" s="207" t="s">
        <v>17</v>
      </c>
      <c r="CFC1027" s="211">
        <v>1</v>
      </c>
      <c r="CFD1027" s="207" t="s">
        <v>540</v>
      </c>
      <c r="CFE1027" s="208">
        <v>900</v>
      </c>
      <c r="CFF1027" s="208">
        <v>900</v>
      </c>
      <c r="CFG1027" s="209">
        <v>27</v>
      </c>
      <c r="CFH1027" s="210" t="s">
        <v>538</v>
      </c>
      <c r="CFI1027" s="210" t="s">
        <v>866</v>
      </c>
      <c r="CFJ1027" s="207" t="s">
        <v>17</v>
      </c>
      <c r="CFK1027" s="211">
        <v>1</v>
      </c>
      <c r="CFL1027" s="207" t="s">
        <v>540</v>
      </c>
      <c r="CFM1027" s="208">
        <v>900</v>
      </c>
      <c r="CFN1027" s="208">
        <v>900</v>
      </c>
      <c r="CFO1027" s="209">
        <v>27</v>
      </c>
      <c r="CFP1027" s="210" t="s">
        <v>538</v>
      </c>
      <c r="CFQ1027" s="210" t="s">
        <v>866</v>
      </c>
      <c r="CFR1027" s="207" t="s">
        <v>17</v>
      </c>
      <c r="CFS1027" s="211">
        <v>1</v>
      </c>
      <c r="CFT1027" s="207" t="s">
        <v>540</v>
      </c>
      <c r="CFU1027" s="208">
        <v>900</v>
      </c>
      <c r="CFV1027" s="208">
        <v>900</v>
      </c>
      <c r="CFW1027" s="209">
        <v>27</v>
      </c>
      <c r="CFX1027" s="210" t="s">
        <v>538</v>
      </c>
      <c r="CFY1027" s="210" t="s">
        <v>866</v>
      </c>
      <c r="CFZ1027" s="207" t="s">
        <v>17</v>
      </c>
      <c r="CGA1027" s="211">
        <v>1</v>
      </c>
      <c r="CGB1027" s="207" t="s">
        <v>540</v>
      </c>
      <c r="CGC1027" s="208">
        <v>900</v>
      </c>
      <c r="CGD1027" s="208">
        <v>900</v>
      </c>
      <c r="CGE1027" s="209">
        <v>27</v>
      </c>
      <c r="CGF1027" s="210" t="s">
        <v>538</v>
      </c>
      <c r="CGG1027" s="210" t="s">
        <v>866</v>
      </c>
      <c r="CGH1027" s="207" t="s">
        <v>17</v>
      </c>
      <c r="CGI1027" s="211">
        <v>1</v>
      </c>
      <c r="CGJ1027" s="207" t="s">
        <v>540</v>
      </c>
      <c r="CGK1027" s="208">
        <v>900</v>
      </c>
      <c r="CGL1027" s="208">
        <v>900</v>
      </c>
      <c r="CGM1027" s="209">
        <v>27</v>
      </c>
      <c r="CGN1027" s="210" t="s">
        <v>538</v>
      </c>
      <c r="CGO1027" s="210" t="s">
        <v>866</v>
      </c>
      <c r="CGP1027" s="207" t="s">
        <v>17</v>
      </c>
      <c r="CGQ1027" s="211">
        <v>1</v>
      </c>
      <c r="CGR1027" s="207" t="s">
        <v>540</v>
      </c>
      <c r="CGS1027" s="208">
        <v>900</v>
      </c>
      <c r="CGT1027" s="208">
        <v>900</v>
      </c>
      <c r="CGU1027" s="209">
        <v>27</v>
      </c>
      <c r="CGV1027" s="210" t="s">
        <v>538</v>
      </c>
      <c r="CGW1027" s="210" t="s">
        <v>866</v>
      </c>
      <c r="CGX1027" s="207" t="s">
        <v>17</v>
      </c>
      <c r="CGY1027" s="211">
        <v>1</v>
      </c>
      <c r="CGZ1027" s="207" t="s">
        <v>540</v>
      </c>
      <c r="CHA1027" s="208">
        <v>900</v>
      </c>
      <c r="CHB1027" s="208">
        <v>900</v>
      </c>
      <c r="CHC1027" s="209">
        <v>27</v>
      </c>
      <c r="CHD1027" s="210" t="s">
        <v>538</v>
      </c>
      <c r="CHE1027" s="210" t="s">
        <v>866</v>
      </c>
      <c r="CHF1027" s="207" t="s">
        <v>17</v>
      </c>
      <c r="CHG1027" s="211">
        <v>1</v>
      </c>
      <c r="CHH1027" s="207" t="s">
        <v>540</v>
      </c>
      <c r="CHI1027" s="208">
        <v>900</v>
      </c>
      <c r="CHJ1027" s="208">
        <v>900</v>
      </c>
      <c r="CHK1027" s="209">
        <v>27</v>
      </c>
      <c r="CHL1027" s="210" t="s">
        <v>538</v>
      </c>
      <c r="CHM1027" s="210" t="s">
        <v>866</v>
      </c>
      <c r="CHN1027" s="207" t="s">
        <v>17</v>
      </c>
      <c r="CHO1027" s="211">
        <v>1</v>
      </c>
      <c r="CHP1027" s="207" t="s">
        <v>540</v>
      </c>
      <c r="CHQ1027" s="208">
        <v>900</v>
      </c>
      <c r="CHR1027" s="208">
        <v>900</v>
      </c>
      <c r="CHS1027" s="209">
        <v>27</v>
      </c>
      <c r="CHT1027" s="210" t="s">
        <v>538</v>
      </c>
      <c r="CHU1027" s="210" t="s">
        <v>866</v>
      </c>
      <c r="CHV1027" s="207" t="s">
        <v>17</v>
      </c>
      <c r="CHW1027" s="211">
        <v>1</v>
      </c>
      <c r="CHX1027" s="207" t="s">
        <v>540</v>
      </c>
      <c r="CHY1027" s="208">
        <v>900</v>
      </c>
      <c r="CHZ1027" s="208">
        <v>900</v>
      </c>
      <c r="CIA1027" s="209">
        <v>27</v>
      </c>
      <c r="CIB1027" s="210" t="s">
        <v>538</v>
      </c>
      <c r="CIC1027" s="210" t="s">
        <v>866</v>
      </c>
      <c r="CID1027" s="207" t="s">
        <v>17</v>
      </c>
      <c r="CIE1027" s="211">
        <v>1</v>
      </c>
      <c r="CIF1027" s="207" t="s">
        <v>540</v>
      </c>
      <c r="CIG1027" s="208">
        <v>900</v>
      </c>
      <c r="CIH1027" s="208">
        <v>900</v>
      </c>
      <c r="CII1027" s="209">
        <v>27</v>
      </c>
      <c r="CIJ1027" s="210" t="s">
        <v>538</v>
      </c>
      <c r="CIK1027" s="210" t="s">
        <v>866</v>
      </c>
      <c r="CIL1027" s="207" t="s">
        <v>17</v>
      </c>
      <c r="CIM1027" s="211">
        <v>1</v>
      </c>
      <c r="CIN1027" s="207" t="s">
        <v>540</v>
      </c>
      <c r="CIO1027" s="208">
        <v>900</v>
      </c>
      <c r="CIP1027" s="208">
        <v>900</v>
      </c>
      <c r="CIQ1027" s="209">
        <v>27</v>
      </c>
      <c r="CIR1027" s="210" t="s">
        <v>538</v>
      </c>
      <c r="CIS1027" s="210" t="s">
        <v>866</v>
      </c>
      <c r="CIT1027" s="207" t="s">
        <v>17</v>
      </c>
      <c r="CIU1027" s="211">
        <v>1</v>
      </c>
      <c r="CIV1027" s="207" t="s">
        <v>540</v>
      </c>
      <c r="CIW1027" s="208">
        <v>900</v>
      </c>
      <c r="CIX1027" s="208">
        <v>900</v>
      </c>
      <c r="CIY1027" s="209">
        <v>27</v>
      </c>
      <c r="CIZ1027" s="210" t="s">
        <v>538</v>
      </c>
      <c r="CJA1027" s="210" t="s">
        <v>866</v>
      </c>
      <c r="CJB1027" s="207" t="s">
        <v>17</v>
      </c>
      <c r="CJC1027" s="211">
        <v>1</v>
      </c>
      <c r="CJD1027" s="207" t="s">
        <v>540</v>
      </c>
      <c r="CJE1027" s="208">
        <v>900</v>
      </c>
      <c r="CJF1027" s="208">
        <v>900</v>
      </c>
      <c r="CJG1027" s="209">
        <v>27</v>
      </c>
      <c r="CJH1027" s="210" t="s">
        <v>538</v>
      </c>
      <c r="CJI1027" s="210" t="s">
        <v>866</v>
      </c>
      <c r="CJJ1027" s="207" t="s">
        <v>17</v>
      </c>
      <c r="CJK1027" s="211">
        <v>1</v>
      </c>
      <c r="CJL1027" s="207" t="s">
        <v>540</v>
      </c>
      <c r="CJM1027" s="208">
        <v>900</v>
      </c>
      <c r="CJN1027" s="208">
        <v>900</v>
      </c>
      <c r="CJO1027" s="209">
        <v>27</v>
      </c>
      <c r="CJP1027" s="210" t="s">
        <v>538</v>
      </c>
      <c r="CJQ1027" s="210" t="s">
        <v>866</v>
      </c>
      <c r="CJR1027" s="207" t="s">
        <v>17</v>
      </c>
      <c r="CJS1027" s="211">
        <v>1</v>
      </c>
      <c r="CJT1027" s="207" t="s">
        <v>540</v>
      </c>
      <c r="CJU1027" s="208">
        <v>900</v>
      </c>
      <c r="CJV1027" s="208">
        <v>900</v>
      </c>
      <c r="CJW1027" s="209">
        <v>27</v>
      </c>
      <c r="CJX1027" s="210" t="s">
        <v>538</v>
      </c>
      <c r="CJY1027" s="210" t="s">
        <v>866</v>
      </c>
      <c r="CJZ1027" s="207" t="s">
        <v>17</v>
      </c>
      <c r="CKA1027" s="211">
        <v>1</v>
      </c>
      <c r="CKB1027" s="207" t="s">
        <v>540</v>
      </c>
      <c r="CKC1027" s="208">
        <v>900</v>
      </c>
      <c r="CKD1027" s="208">
        <v>900</v>
      </c>
      <c r="CKE1027" s="209">
        <v>27</v>
      </c>
      <c r="CKF1027" s="210" t="s">
        <v>538</v>
      </c>
      <c r="CKG1027" s="210" t="s">
        <v>866</v>
      </c>
      <c r="CKH1027" s="207" t="s">
        <v>17</v>
      </c>
      <c r="CKI1027" s="211">
        <v>1</v>
      </c>
      <c r="CKJ1027" s="207" t="s">
        <v>540</v>
      </c>
      <c r="CKK1027" s="208">
        <v>900</v>
      </c>
      <c r="CKL1027" s="208">
        <v>900</v>
      </c>
      <c r="CKM1027" s="209">
        <v>27</v>
      </c>
      <c r="CKN1027" s="210" t="s">
        <v>538</v>
      </c>
      <c r="CKO1027" s="210" t="s">
        <v>866</v>
      </c>
      <c r="CKP1027" s="207" t="s">
        <v>17</v>
      </c>
      <c r="CKQ1027" s="211">
        <v>1</v>
      </c>
      <c r="CKR1027" s="207" t="s">
        <v>540</v>
      </c>
      <c r="CKS1027" s="208">
        <v>900</v>
      </c>
      <c r="CKT1027" s="208">
        <v>900</v>
      </c>
      <c r="CKU1027" s="209">
        <v>27</v>
      </c>
      <c r="CKV1027" s="210" t="s">
        <v>538</v>
      </c>
      <c r="CKW1027" s="210" t="s">
        <v>866</v>
      </c>
      <c r="CKX1027" s="207" t="s">
        <v>17</v>
      </c>
      <c r="CKY1027" s="211">
        <v>1</v>
      </c>
      <c r="CKZ1027" s="207" t="s">
        <v>540</v>
      </c>
      <c r="CLA1027" s="208">
        <v>900</v>
      </c>
      <c r="CLB1027" s="208">
        <v>900</v>
      </c>
      <c r="CLC1027" s="209">
        <v>27</v>
      </c>
      <c r="CLD1027" s="210" t="s">
        <v>538</v>
      </c>
      <c r="CLE1027" s="210" t="s">
        <v>866</v>
      </c>
      <c r="CLF1027" s="207" t="s">
        <v>17</v>
      </c>
      <c r="CLG1027" s="211">
        <v>1</v>
      </c>
      <c r="CLH1027" s="207" t="s">
        <v>540</v>
      </c>
      <c r="CLI1027" s="208">
        <v>900</v>
      </c>
      <c r="CLJ1027" s="208">
        <v>900</v>
      </c>
      <c r="CLK1027" s="209">
        <v>27</v>
      </c>
      <c r="CLL1027" s="210" t="s">
        <v>538</v>
      </c>
      <c r="CLM1027" s="210" t="s">
        <v>866</v>
      </c>
      <c r="CLN1027" s="207" t="s">
        <v>17</v>
      </c>
      <c r="CLO1027" s="211">
        <v>1</v>
      </c>
      <c r="CLP1027" s="207" t="s">
        <v>540</v>
      </c>
      <c r="CLQ1027" s="208">
        <v>900</v>
      </c>
      <c r="CLR1027" s="208">
        <v>900</v>
      </c>
      <c r="CLS1027" s="209">
        <v>27</v>
      </c>
      <c r="CLT1027" s="210" t="s">
        <v>538</v>
      </c>
      <c r="CLU1027" s="210" t="s">
        <v>866</v>
      </c>
      <c r="CLV1027" s="207" t="s">
        <v>17</v>
      </c>
      <c r="CLW1027" s="211">
        <v>1</v>
      </c>
      <c r="CLX1027" s="207" t="s">
        <v>540</v>
      </c>
      <c r="CLY1027" s="208">
        <v>900</v>
      </c>
      <c r="CLZ1027" s="208">
        <v>900</v>
      </c>
      <c r="CMA1027" s="209">
        <v>27</v>
      </c>
      <c r="CMB1027" s="210" t="s">
        <v>538</v>
      </c>
      <c r="CMC1027" s="210" t="s">
        <v>866</v>
      </c>
      <c r="CMD1027" s="207" t="s">
        <v>17</v>
      </c>
      <c r="CME1027" s="211">
        <v>1</v>
      </c>
      <c r="CMF1027" s="207" t="s">
        <v>540</v>
      </c>
      <c r="CMG1027" s="208">
        <v>900</v>
      </c>
      <c r="CMH1027" s="208">
        <v>900</v>
      </c>
      <c r="CMI1027" s="209">
        <v>27</v>
      </c>
      <c r="CMJ1027" s="210" t="s">
        <v>538</v>
      </c>
      <c r="CMK1027" s="210" t="s">
        <v>866</v>
      </c>
      <c r="CML1027" s="207" t="s">
        <v>17</v>
      </c>
      <c r="CMM1027" s="211">
        <v>1</v>
      </c>
      <c r="CMN1027" s="207" t="s">
        <v>540</v>
      </c>
      <c r="CMO1027" s="208">
        <v>900</v>
      </c>
      <c r="CMP1027" s="208">
        <v>900</v>
      </c>
      <c r="CMQ1027" s="209">
        <v>27</v>
      </c>
      <c r="CMR1027" s="210" t="s">
        <v>538</v>
      </c>
      <c r="CMS1027" s="210" t="s">
        <v>866</v>
      </c>
      <c r="CMT1027" s="207" t="s">
        <v>17</v>
      </c>
      <c r="CMU1027" s="211">
        <v>1</v>
      </c>
      <c r="CMV1027" s="207" t="s">
        <v>540</v>
      </c>
      <c r="CMW1027" s="208">
        <v>900</v>
      </c>
      <c r="CMX1027" s="208">
        <v>900</v>
      </c>
      <c r="CMY1027" s="209">
        <v>27</v>
      </c>
      <c r="CMZ1027" s="210" t="s">
        <v>538</v>
      </c>
      <c r="CNA1027" s="210" t="s">
        <v>866</v>
      </c>
      <c r="CNB1027" s="207" t="s">
        <v>17</v>
      </c>
      <c r="CNC1027" s="211">
        <v>1</v>
      </c>
      <c r="CND1027" s="207" t="s">
        <v>540</v>
      </c>
      <c r="CNE1027" s="208">
        <v>900</v>
      </c>
      <c r="CNF1027" s="208">
        <v>900</v>
      </c>
      <c r="CNG1027" s="209">
        <v>27</v>
      </c>
      <c r="CNH1027" s="210" t="s">
        <v>538</v>
      </c>
      <c r="CNI1027" s="210" t="s">
        <v>866</v>
      </c>
      <c r="CNJ1027" s="207" t="s">
        <v>17</v>
      </c>
      <c r="CNK1027" s="211">
        <v>1</v>
      </c>
      <c r="CNL1027" s="207" t="s">
        <v>540</v>
      </c>
      <c r="CNM1027" s="208">
        <v>900</v>
      </c>
      <c r="CNN1027" s="208">
        <v>900</v>
      </c>
      <c r="CNO1027" s="209">
        <v>27</v>
      </c>
      <c r="CNP1027" s="210" t="s">
        <v>538</v>
      </c>
      <c r="CNQ1027" s="210" t="s">
        <v>866</v>
      </c>
      <c r="CNR1027" s="207" t="s">
        <v>17</v>
      </c>
      <c r="CNS1027" s="211">
        <v>1</v>
      </c>
      <c r="CNT1027" s="207" t="s">
        <v>540</v>
      </c>
      <c r="CNU1027" s="208">
        <v>900</v>
      </c>
      <c r="CNV1027" s="208">
        <v>900</v>
      </c>
      <c r="CNW1027" s="209">
        <v>27</v>
      </c>
      <c r="CNX1027" s="210" t="s">
        <v>538</v>
      </c>
      <c r="CNY1027" s="210" t="s">
        <v>866</v>
      </c>
      <c r="CNZ1027" s="207" t="s">
        <v>17</v>
      </c>
      <c r="COA1027" s="211">
        <v>1</v>
      </c>
      <c r="COB1027" s="207" t="s">
        <v>540</v>
      </c>
      <c r="COC1027" s="208">
        <v>900</v>
      </c>
      <c r="COD1027" s="208">
        <v>900</v>
      </c>
      <c r="COE1027" s="209">
        <v>27</v>
      </c>
      <c r="COF1027" s="210" t="s">
        <v>538</v>
      </c>
      <c r="COG1027" s="210" t="s">
        <v>866</v>
      </c>
      <c r="COH1027" s="207" t="s">
        <v>17</v>
      </c>
      <c r="COI1027" s="211">
        <v>1</v>
      </c>
      <c r="COJ1027" s="207" t="s">
        <v>540</v>
      </c>
      <c r="COK1027" s="208">
        <v>900</v>
      </c>
      <c r="COL1027" s="208">
        <v>900</v>
      </c>
      <c r="COM1027" s="209">
        <v>27</v>
      </c>
      <c r="CON1027" s="210" t="s">
        <v>538</v>
      </c>
      <c r="COO1027" s="210" t="s">
        <v>866</v>
      </c>
      <c r="COP1027" s="207" t="s">
        <v>17</v>
      </c>
      <c r="COQ1027" s="211">
        <v>1</v>
      </c>
      <c r="COR1027" s="207" t="s">
        <v>540</v>
      </c>
      <c r="COS1027" s="208">
        <v>900</v>
      </c>
      <c r="COT1027" s="208">
        <v>900</v>
      </c>
      <c r="COU1027" s="209">
        <v>27</v>
      </c>
      <c r="COV1027" s="210" t="s">
        <v>538</v>
      </c>
      <c r="COW1027" s="210" t="s">
        <v>866</v>
      </c>
      <c r="COX1027" s="207" t="s">
        <v>17</v>
      </c>
      <c r="COY1027" s="211">
        <v>1</v>
      </c>
      <c r="COZ1027" s="207" t="s">
        <v>540</v>
      </c>
      <c r="CPA1027" s="208">
        <v>900</v>
      </c>
      <c r="CPB1027" s="208">
        <v>900</v>
      </c>
      <c r="CPC1027" s="209">
        <v>27</v>
      </c>
      <c r="CPD1027" s="210" t="s">
        <v>538</v>
      </c>
      <c r="CPE1027" s="210" t="s">
        <v>866</v>
      </c>
      <c r="CPF1027" s="207" t="s">
        <v>17</v>
      </c>
      <c r="CPG1027" s="211">
        <v>1</v>
      </c>
      <c r="CPH1027" s="207" t="s">
        <v>540</v>
      </c>
      <c r="CPI1027" s="208">
        <v>900</v>
      </c>
      <c r="CPJ1027" s="208">
        <v>900</v>
      </c>
      <c r="CPK1027" s="209">
        <v>27</v>
      </c>
      <c r="CPL1027" s="210" t="s">
        <v>538</v>
      </c>
      <c r="CPM1027" s="210" t="s">
        <v>866</v>
      </c>
      <c r="CPN1027" s="207" t="s">
        <v>17</v>
      </c>
      <c r="CPO1027" s="211">
        <v>1</v>
      </c>
      <c r="CPP1027" s="207" t="s">
        <v>540</v>
      </c>
      <c r="CPQ1027" s="208">
        <v>900</v>
      </c>
      <c r="CPR1027" s="208">
        <v>900</v>
      </c>
      <c r="CPS1027" s="209">
        <v>27</v>
      </c>
      <c r="CPT1027" s="210" t="s">
        <v>538</v>
      </c>
      <c r="CPU1027" s="210" t="s">
        <v>866</v>
      </c>
      <c r="CPV1027" s="207" t="s">
        <v>17</v>
      </c>
      <c r="CPW1027" s="211">
        <v>1</v>
      </c>
      <c r="CPX1027" s="207" t="s">
        <v>540</v>
      </c>
      <c r="CPY1027" s="208">
        <v>900</v>
      </c>
      <c r="CPZ1027" s="208">
        <v>900</v>
      </c>
      <c r="CQA1027" s="209">
        <v>27</v>
      </c>
      <c r="CQB1027" s="210" t="s">
        <v>538</v>
      </c>
      <c r="CQC1027" s="210" t="s">
        <v>866</v>
      </c>
      <c r="CQD1027" s="207" t="s">
        <v>17</v>
      </c>
      <c r="CQE1027" s="211">
        <v>1</v>
      </c>
      <c r="CQF1027" s="207" t="s">
        <v>540</v>
      </c>
      <c r="CQG1027" s="208">
        <v>900</v>
      </c>
      <c r="CQH1027" s="208">
        <v>900</v>
      </c>
      <c r="CQI1027" s="209">
        <v>27</v>
      </c>
      <c r="CQJ1027" s="210" t="s">
        <v>538</v>
      </c>
      <c r="CQK1027" s="210" t="s">
        <v>866</v>
      </c>
      <c r="CQL1027" s="207" t="s">
        <v>17</v>
      </c>
      <c r="CQM1027" s="211">
        <v>1</v>
      </c>
      <c r="CQN1027" s="207" t="s">
        <v>540</v>
      </c>
      <c r="CQO1027" s="208">
        <v>900</v>
      </c>
      <c r="CQP1027" s="208">
        <v>900</v>
      </c>
      <c r="CQQ1027" s="209">
        <v>27</v>
      </c>
      <c r="CQR1027" s="210" t="s">
        <v>538</v>
      </c>
      <c r="CQS1027" s="210" t="s">
        <v>866</v>
      </c>
      <c r="CQT1027" s="207" t="s">
        <v>17</v>
      </c>
      <c r="CQU1027" s="211">
        <v>1</v>
      </c>
      <c r="CQV1027" s="207" t="s">
        <v>540</v>
      </c>
      <c r="CQW1027" s="208">
        <v>900</v>
      </c>
      <c r="CQX1027" s="208">
        <v>900</v>
      </c>
      <c r="CQY1027" s="209">
        <v>27</v>
      </c>
      <c r="CQZ1027" s="210" t="s">
        <v>538</v>
      </c>
      <c r="CRA1027" s="210" t="s">
        <v>866</v>
      </c>
      <c r="CRB1027" s="207" t="s">
        <v>17</v>
      </c>
      <c r="CRC1027" s="211">
        <v>1</v>
      </c>
      <c r="CRD1027" s="207" t="s">
        <v>540</v>
      </c>
      <c r="CRE1027" s="208">
        <v>900</v>
      </c>
      <c r="CRF1027" s="208">
        <v>900</v>
      </c>
      <c r="CRG1027" s="209">
        <v>27</v>
      </c>
      <c r="CRH1027" s="210" t="s">
        <v>538</v>
      </c>
      <c r="CRI1027" s="210" t="s">
        <v>866</v>
      </c>
      <c r="CRJ1027" s="207" t="s">
        <v>17</v>
      </c>
      <c r="CRK1027" s="211">
        <v>1</v>
      </c>
      <c r="CRL1027" s="207" t="s">
        <v>540</v>
      </c>
      <c r="CRM1027" s="208">
        <v>900</v>
      </c>
      <c r="CRN1027" s="208">
        <v>900</v>
      </c>
      <c r="CRO1027" s="209">
        <v>27</v>
      </c>
      <c r="CRP1027" s="210" t="s">
        <v>538</v>
      </c>
      <c r="CRQ1027" s="210" t="s">
        <v>866</v>
      </c>
      <c r="CRR1027" s="207" t="s">
        <v>17</v>
      </c>
      <c r="CRS1027" s="211">
        <v>1</v>
      </c>
      <c r="CRT1027" s="207" t="s">
        <v>540</v>
      </c>
      <c r="CRU1027" s="208">
        <v>900</v>
      </c>
      <c r="CRV1027" s="208">
        <v>900</v>
      </c>
      <c r="CRW1027" s="209">
        <v>27</v>
      </c>
      <c r="CRX1027" s="210" t="s">
        <v>538</v>
      </c>
      <c r="CRY1027" s="210" t="s">
        <v>866</v>
      </c>
      <c r="CRZ1027" s="207" t="s">
        <v>17</v>
      </c>
      <c r="CSA1027" s="211">
        <v>1</v>
      </c>
      <c r="CSB1027" s="207" t="s">
        <v>540</v>
      </c>
      <c r="CSC1027" s="208">
        <v>900</v>
      </c>
      <c r="CSD1027" s="208">
        <v>900</v>
      </c>
      <c r="CSE1027" s="209">
        <v>27</v>
      </c>
      <c r="CSF1027" s="210" t="s">
        <v>538</v>
      </c>
      <c r="CSG1027" s="210" t="s">
        <v>866</v>
      </c>
      <c r="CSH1027" s="207" t="s">
        <v>17</v>
      </c>
      <c r="CSI1027" s="211">
        <v>1</v>
      </c>
      <c r="CSJ1027" s="207" t="s">
        <v>540</v>
      </c>
      <c r="CSK1027" s="208">
        <v>900</v>
      </c>
      <c r="CSL1027" s="208">
        <v>900</v>
      </c>
      <c r="CSM1027" s="209">
        <v>27</v>
      </c>
      <c r="CSN1027" s="210" t="s">
        <v>538</v>
      </c>
      <c r="CSO1027" s="210" t="s">
        <v>866</v>
      </c>
      <c r="CSP1027" s="207" t="s">
        <v>17</v>
      </c>
      <c r="CSQ1027" s="211">
        <v>1</v>
      </c>
      <c r="CSR1027" s="207" t="s">
        <v>540</v>
      </c>
      <c r="CSS1027" s="208">
        <v>900</v>
      </c>
      <c r="CST1027" s="208">
        <v>900</v>
      </c>
      <c r="CSU1027" s="209">
        <v>27</v>
      </c>
      <c r="CSV1027" s="210" t="s">
        <v>538</v>
      </c>
      <c r="CSW1027" s="210" t="s">
        <v>866</v>
      </c>
      <c r="CSX1027" s="207" t="s">
        <v>17</v>
      </c>
      <c r="CSY1027" s="211">
        <v>1</v>
      </c>
      <c r="CSZ1027" s="207" t="s">
        <v>540</v>
      </c>
      <c r="CTA1027" s="208">
        <v>900</v>
      </c>
      <c r="CTB1027" s="208">
        <v>900</v>
      </c>
      <c r="CTC1027" s="209">
        <v>27</v>
      </c>
      <c r="CTD1027" s="210" t="s">
        <v>538</v>
      </c>
      <c r="CTE1027" s="210" t="s">
        <v>866</v>
      </c>
      <c r="CTF1027" s="207" t="s">
        <v>17</v>
      </c>
      <c r="CTG1027" s="211">
        <v>1</v>
      </c>
      <c r="CTH1027" s="207" t="s">
        <v>540</v>
      </c>
      <c r="CTI1027" s="208">
        <v>900</v>
      </c>
      <c r="CTJ1027" s="208">
        <v>900</v>
      </c>
      <c r="CTK1027" s="209">
        <v>27</v>
      </c>
      <c r="CTL1027" s="210" t="s">
        <v>538</v>
      </c>
      <c r="CTM1027" s="210" t="s">
        <v>866</v>
      </c>
      <c r="CTN1027" s="207" t="s">
        <v>17</v>
      </c>
      <c r="CTO1027" s="211">
        <v>1</v>
      </c>
      <c r="CTP1027" s="207" t="s">
        <v>540</v>
      </c>
      <c r="CTQ1027" s="208">
        <v>900</v>
      </c>
      <c r="CTR1027" s="208">
        <v>900</v>
      </c>
      <c r="CTS1027" s="209">
        <v>27</v>
      </c>
      <c r="CTT1027" s="210" t="s">
        <v>538</v>
      </c>
      <c r="CTU1027" s="210" t="s">
        <v>866</v>
      </c>
      <c r="CTV1027" s="207" t="s">
        <v>17</v>
      </c>
      <c r="CTW1027" s="211">
        <v>1</v>
      </c>
      <c r="CTX1027" s="207" t="s">
        <v>540</v>
      </c>
      <c r="CTY1027" s="208">
        <v>900</v>
      </c>
      <c r="CTZ1027" s="208">
        <v>900</v>
      </c>
      <c r="CUA1027" s="209">
        <v>27</v>
      </c>
      <c r="CUB1027" s="210" t="s">
        <v>538</v>
      </c>
      <c r="CUC1027" s="210" t="s">
        <v>866</v>
      </c>
      <c r="CUD1027" s="207" t="s">
        <v>17</v>
      </c>
      <c r="CUE1027" s="211">
        <v>1</v>
      </c>
      <c r="CUF1027" s="207" t="s">
        <v>540</v>
      </c>
      <c r="CUG1027" s="208">
        <v>900</v>
      </c>
      <c r="CUH1027" s="208">
        <v>900</v>
      </c>
      <c r="CUI1027" s="209">
        <v>27</v>
      </c>
      <c r="CUJ1027" s="210" t="s">
        <v>538</v>
      </c>
      <c r="CUK1027" s="210" t="s">
        <v>866</v>
      </c>
      <c r="CUL1027" s="207" t="s">
        <v>17</v>
      </c>
      <c r="CUM1027" s="211">
        <v>1</v>
      </c>
      <c r="CUN1027" s="207" t="s">
        <v>540</v>
      </c>
      <c r="CUO1027" s="208">
        <v>900</v>
      </c>
      <c r="CUP1027" s="208">
        <v>900</v>
      </c>
      <c r="CUQ1027" s="209">
        <v>27</v>
      </c>
      <c r="CUR1027" s="210" t="s">
        <v>538</v>
      </c>
      <c r="CUS1027" s="210" t="s">
        <v>866</v>
      </c>
      <c r="CUT1027" s="207" t="s">
        <v>17</v>
      </c>
      <c r="CUU1027" s="211">
        <v>1</v>
      </c>
      <c r="CUV1027" s="207" t="s">
        <v>540</v>
      </c>
      <c r="CUW1027" s="208">
        <v>900</v>
      </c>
      <c r="CUX1027" s="208">
        <v>900</v>
      </c>
      <c r="CUY1027" s="209">
        <v>27</v>
      </c>
      <c r="CUZ1027" s="210" t="s">
        <v>538</v>
      </c>
      <c r="CVA1027" s="210" t="s">
        <v>866</v>
      </c>
      <c r="CVB1027" s="207" t="s">
        <v>17</v>
      </c>
      <c r="CVC1027" s="211">
        <v>1</v>
      </c>
      <c r="CVD1027" s="207" t="s">
        <v>540</v>
      </c>
      <c r="CVE1027" s="208">
        <v>900</v>
      </c>
      <c r="CVF1027" s="208">
        <v>900</v>
      </c>
      <c r="CVG1027" s="209">
        <v>27</v>
      </c>
      <c r="CVH1027" s="210" t="s">
        <v>538</v>
      </c>
      <c r="CVI1027" s="210" t="s">
        <v>866</v>
      </c>
      <c r="CVJ1027" s="207" t="s">
        <v>17</v>
      </c>
      <c r="CVK1027" s="211">
        <v>1</v>
      </c>
      <c r="CVL1027" s="207" t="s">
        <v>540</v>
      </c>
      <c r="CVM1027" s="208">
        <v>900</v>
      </c>
      <c r="CVN1027" s="208">
        <v>900</v>
      </c>
      <c r="CVO1027" s="209">
        <v>27</v>
      </c>
      <c r="CVP1027" s="210" t="s">
        <v>538</v>
      </c>
      <c r="CVQ1027" s="210" t="s">
        <v>866</v>
      </c>
      <c r="CVR1027" s="207" t="s">
        <v>17</v>
      </c>
      <c r="CVS1027" s="211">
        <v>1</v>
      </c>
      <c r="CVT1027" s="207" t="s">
        <v>540</v>
      </c>
      <c r="CVU1027" s="208">
        <v>900</v>
      </c>
      <c r="CVV1027" s="208">
        <v>900</v>
      </c>
      <c r="CVW1027" s="209">
        <v>27</v>
      </c>
      <c r="CVX1027" s="210" t="s">
        <v>538</v>
      </c>
      <c r="CVY1027" s="210" t="s">
        <v>866</v>
      </c>
      <c r="CVZ1027" s="207" t="s">
        <v>17</v>
      </c>
      <c r="CWA1027" s="211">
        <v>1</v>
      </c>
      <c r="CWB1027" s="207" t="s">
        <v>540</v>
      </c>
      <c r="CWC1027" s="208">
        <v>900</v>
      </c>
      <c r="CWD1027" s="208">
        <v>900</v>
      </c>
      <c r="CWE1027" s="209">
        <v>27</v>
      </c>
      <c r="CWF1027" s="210" t="s">
        <v>538</v>
      </c>
      <c r="CWG1027" s="210" t="s">
        <v>866</v>
      </c>
      <c r="CWH1027" s="207" t="s">
        <v>17</v>
      </c>
      <c r="CWI1027" s="211">
        <v>1</v>
      </c>
      <c r="CWJ1027" s="207" t="s">
        <v>540</v>
      </c>
      <c r="CWK1027" s="208">
        <v>900</v>
      </c>
      <c r="CWL1027" s="208">
        <v>900</v>
      </c>
      <c r="CWM1027" s="209">
        <v>27</v>
      </c>
      <c r="CWN1027" s="210" t="s">
        <v>538</v>
      </c>
      <c r="CWO1027" s="210" t="s">
        <v>866</v>
      </c>
      <c r="CWP1027" s="207" t="s">
        <v>17</v>
      </c>
      <c r="CWQ1027" s="211">
        <v>1</v>
      </c>
      <c r="CWR1027" s="207" t="s">
        <v>540</v>
      </c>
      <c r="CWS1027" s="208">
        <v>900</v>
      </c>
      <c r="CWT1027" s="208">
        <v>900</v>
      </c>
      <c r="CWU1027" s="209">
        <v>27</v>
      </c>
      <c r="CWV1027" s="210" t="s">
        <v>538</v>
      </c>
      <c r="CWW1027" s="210" t="s">
        <v>866</v>
      </c>
      <c r="CWX1027" s="207" t="s">
        <v>17</v>
      </c>
      <c r="CWY1027" s="211">
        <v>1</v>
      </c>
      <c r="CWZ1027" s="207" t="s">
        <v>540</v>
      </c>
      <c r="CXA1027" s="208">
        <v>900</v>
      </c>
      <c r="CXB1027" s="208">
        <v>900</v>
      </c>
      <c r="CXC1027" s="209">
        <v>27</v>
      </c>
      <c r="CXD1027" s="210" t="s">
        <v>538</v>
      </c>
      <c r="CXE1027" s="210" t="s">
        <v>866</v>
      </c>
      <c r="CXF1027" s="207" t="s">
        <v>17</v>
      </c>
      <c r="CXG1027" s="211">
        <v>1</v>
      </c>
      <c r="CXH1027" s="207" t="s">
        <v>540</v>
      </c>
      <c r="CXI1027" s="208">
        <v>900</v>
      </c>
      <c r="CXJ1027" s="208">
        <v>900</v>
      </c>
      <c r="CXK1027" s="209">
        <v>27</v>
      </c>
      <c r="CXL1027" s="210" t="s">
        <v>538</v>
      </c>
      <c r="CXM1027" s="210" t="s">
        <v>866</v>
      </c>
      <c r="CXN1027" s="207" t="s">
        <v>17</v>
      </c>
      <c r="CXO1027" s="211">
        <v>1</v>
      </c>
      <c r="CXP1027" s="207" t="s">
        <v>540</v>
      </c>
      <c r="CXQ1027" s="208">
        <v>900</v>
      </c>
      <c r="CXR1027" s="208">
        <v>900</v>
      </c>
      <c r="CXS1027" s="209">
        <v>27</v>
      </c>
      <c r="CXT1027" s="210" t="s">
        <v>538</v>
      </c>
      <c r="CXU1027" s="210" t="s">
        <v>866</v>
      </c>
      <c r="CXV1027" s="207" t="s">
        <v>17</v>
      </c>
      <c r="CXW1027" s="211">
        <v>1</v>
      </c>
      <c r="CXX1027" s="207" t="s">
        <v>540</v>
      </c>
      <c r="CXY1027" s="208">
        <v>900</v>
      </c>
      <c r="CXZ1027" s="208">
        <v>900</v>
      </c>
      <c r="CYA1027" s="209">
        <v>27</v>
      </c>
      <c r="CYB1027" s="210" t="s">
        <v>538</v>
      </c>
      <c r="CYC1027" s="210" t="s">
        <v>866</v>
      </c>
      <c r="CYD1027" s="207" t="s">
        <v>17</v>
      </c>
      <c r="CYE1027" s="211">
        <v>1</v>
      </c>
      <c r="CYF1027" s="207" t="s">
        <v>540</v>
      </c>
      <c r="CYG1027" s="208">
        <v>900</v>
      </c>
      <c r="CYH1027" s="208">
        <v>900</v>
      </c>
      <c r="CYI1027" s="209">
        <v>27</v>
      </c>
      <c r="CYJ1027" s="210" t="s">
        <v>538</v>
      </c>
      <c r="CYK1027" s="210" t="s">
        <v>866</v>
      </c>
      <c r="CYL1027" s="207" t="s">
        <v>17</v>
      </c>
      <c r="CYM1027" s="211">
        <v>1</v>
      </c>
      <c r="CYN1027" s="207" t="s">
        <v>540</v>
      </c>
      <c r="CYO1027" s="208">
        <v>900</v>
      </c>
      <c r="CYP1027" s="208">
        <v>900</v>
      </c>
      <c r="CYQ1027" s="209">
        <v>27</v>
      </c>
      <c r="CYR1027" s="210" t="s">
        <v>538</v>
      </c>
      <c r="CYS1027" s="210" t="s">
        <v>866</v>
      </c>
      <c r="CYT1027" s="207" t="s">
        <v>17</v>
      </c>
      <c r="CYU1027" s="211">
        <v>1</v>
      </c>
      <c r="CYV1027" s="207" t="s">
        <v>540</v>
      </c>
      <c r="CYW1027" s="208">
        <v>900</v>
      </c>
      <c r="CYX1027" s="208">
        <v>900</v>
      </c>
      <c r="CYY1027" s="209">
        <v>27</v>
      </c>
      <c r="CYZ1027" s="210" t="s">
        <v>538</v>
      </c>
      <c r="CZA1027" s="210" t="s">
        <v>866</v>
      </c>
      <c r="CZB1027" s="207" t="s">
        <v>17</v>
      </c>
      <c r="CZC1027" s="211">
        <v>1</v>
      </c>
      <c r="CZD1027" s="207" t="s">
        <v>540</v>
      </c>
      <c r="CZE1027" s="208">
        <v>900</v>
      </c>
      <c r="CZF1027" s="208">
        <v>900</v>
      </c>
      <c r="CZG1027" s="209">
        <v>27</v>
      </c>
      <c r="CZH1027" s="210" t="s">
        <v>538</v>
      </c>
      <c r="CZI1027" s="210" t="s">
        <v>866</v>
      </c>
      <c r="CZJ1027" s="207" t="s">
        <v>17</v>
      </c>
      <c r="CZK1027" s="211">
        <v>1</v>
      </c>
      <c r="CZL1027" s="207" t="s">
        <v>540</v>
      </c>
      <c r="CZM1027" s="208">
        <v>900</v>
      </c>
      <c r="CZN1027" s="208">
        <v>900</v>
      </c>
      <c r="CZO1027" s="209">
        <v>27</v>
      </c>
      <c r="CZP1027" s="210" t="s">
        <v>538</v>
      </c>
      <c r="CZQ1027" s="210" t="s">
        <v>866</v>
      </c>
      <c r="CZR1027" s="207" t="s">
        <v>17</v>
      </c>
      <c r="CZS1027" s="211">
        <v>1</v>
      </c>
      <c r="CZT1027" s="207" t="s">
        <v>540</v>
      </c>
      <c r="CZU1027" s="208">
        <v>900</v>
      </c>
      <c r="CZV1027" s="208">
        <v>900</v>
      </c>
      <c r="CZW1027" s="209">
        <v>27</v>
      </c>
      <c r="CZX1027" s="210" t="s">
        <v>538</v>
      </c>
      <c r="CZY1027" s="210" t="s">
        <v>866</v>
      </c>
      <c r="CZZ1027" s="207" t="s">
        <v>17</v>
      </c>
      <c r="DAA1027" s="211">
        <v>1</v>
      </c>
      <c r="DAB1027" s="207" t="s">
        <v>540</v>
      </c>
      <c r="DAC1027" s="208">
        <v>900</v>
      </c>
      <c r="DAD1027" s="208">
        <v>900</v>
      </c>
      <c r="DAE1027" s="209">
        <v>27</v>
      </c>
      <c r="DAF1027" s="210" t="s">
        <v>538</v>
      </c>
      <c r="DAG1027" s="210" t="s">
        <v>866</v>
      </c>
      <c r="DAH1027" s="207" t="s">
        <v>17</v>
      </c>
      <c r="DAI1027" s="211">
        <v>1</v>
      </c>
      <c r="DAJ1027" s="207" t="s">
        <v>540</v>
      </c>
      <c r="DAK1027" s="208">
        <v>900</v>
      </c>
      <c r="DAL1027" s="208">
        <v>900</v>
      </c>
      <c r="DAM1027" s="209">
        <v>27</v>
      </c>
      <c r="DAN1027" s="210" t="s">
        <v>538</v>
      </c>
      <c r="DAO1027" s="210" t="s">
        <v>866</v>
      </c>
      <c r="DAP1027" s="207" t="s">
        <v>17</v>
      </c>
      <c r="DAQ1027" s="211">
        <v>1</v>
      </c>
      <c r="DAR1027" s="207" t="s">
        <v>540</v>
      </c>
      <c r="DAS1027" s="208">
        <v>900</v>
      </c>
      <c r="DAT1027" s="208">
        <v>900</v>
      </c>
      <c r="DAU1027" s="209">
        <v>27</v>
      </c>
      <c r="DAV1027" s="210" t="s">
        <v>538</v>
      </c>
      <c r="DAW1027" s="210" t="s">
        <v>866</v>
      </c>
      <c r="DAX1027" s="207" t="s">
        <v>17</v>
      </c>
      <c r="DAY1027" s="211">
        <v>1</v>
      </c>
      <c r="DAZ1027" s="207" t="s">
        <v>540</v>
      </c>
      <c r="DBA1027" s="208">
        <v>900</v>
      </c>
      <c r="DBB1027" s="208">
        <v>900</v>
      </c>
      <c r="DBC1027" s="209">
        <v>27</v>
      </c>
      <c r="DBD1027" s="210" t="s">
        <v>538</v>
      </c>
      <c r="DBE1027" s="210" t="s">
        <v>866</v>
      </c>
      <c r="DBF1027" s="207" t="s">
        <v>17</v>
      </c>
      <c r="DBG1027" s="211">
        <v>1</v>
      </c>
      <c r="DBH1027" s="207" t="s">
        <v>540</v>
      </c>
      <c r="DBI1027" s="208">
        <v>900</v>
      </c>
      <c r="DBJ1027" s="208">
        <v>900</v>
      </c>
      <c r="DBK1027" s="209">
        <v>27</v>
      </c>
      <c r="DBL1027" s="210" t="s">
        <v>538</v>
      </c>
      <c r="DBM1027" s="210" t="s">
        <v>866</v>
      </c>
      <c r="DBN1027" s="207" t="s">
        <v>17</v>
      </c>
      <c r="DBO1027" s="211">
        <v>1</v>
      </c>
      <c r="DBP1027" s="207" t="s">
        <v>540</v>
      </c>
      <c r="DBQ1027" s="208">
        <v>900</v>
      </c>
      <c r="DBR1027" s="208">
        <v>900</v>
      </c>
      <c r="DBS1027" s="209">
        <v>27</v>
      </c>
      <c r="DBT1027" s="210" t="s">
        <v>538</v>
      </c>
      <c r="DBU1027" s="210" t="s">
        <v>866</v>
      </c>
      <c r="DBV1027" s="207" t="s">
        <v>17</v>
      </c>
      <c r="DBW1027" s="211">
        <v>1</v>
      </c>
      <c r="DBX1027" s="207" t="s">
        <v>540</v>
      </c>
      <c r="DBY1027" s="208">
        <v>900</v>
      </c>
      <c r="DBZ1027" s="208">
        <v>900</v>
      </c>
      <c r="DCA1027" s="209">
        <v>27</v>
      </c>
      <c r="DCB1027" s="210" t="s">
        <v>538</v>
      </c>
      <c r="DCC1027" s="210" t="s">
        <v>866</v>
      </c>
      <c r="DCD1027" s="207" t="s">
        <v>17</v>
      </c>
      <c r="DCE1027" s="211">
        <v>1</v>
      </c>
      <c r="DCF1027" s="207" t="s">
        <v>540</v>
      </c>
      <c r="DCG1027" s="208">
        <v>900</v>
      </c>
      <c r="DCH1027" s="208">
        <v>900</v>
      </c>
      <c r="DCI1027" s="209">
        <v>27</v>
      </c>
      <c r="DCJ1027" s="210" t="s">
        <v>538</v>
      </c>
      <c r="DCK1027" s="210" t="s">
        <v>866</v>
      </c>
      <c r="DCL1027" s="207" t="s">
        <v>17</v>
      </c>
      <c r="DCM1027" s="211">
        <v>1</v>
      </c>
      <c r="DCN1027" s="207" t="s">
        <v>540</v>
      </c>
      <c r="DCO1027" s="208">
        <v>900</v>
      </c>
      <c r="DCP1027" s="208">
        <v>900</v>
      </c>
      <c r="DCQ1027" s="209">
        <v>27</v>
      </c>
      <c r="DCR1027" s="210" t="s">
        <v>538</v>
      </c>
      <c r="DCS1027" s="210" t="s">
        <v>866</v>
      </c>
      <c r="DCT1027" s="207" t="s">
        <v>17</v>
      </c>
      <c r="DCU1027" s="211">
        <v>1</v>
      </c>
      <c r="DCV1027" s="207" t="s">
        <v>540</v>
      </c>
      <c r="DCW1027" s="208">
        <v>900</v>
      </c>
      <c r="DCX1027" s="208">
        <v>900</v>
      </c>
      <c r="DCY1027" s="209">
        <v>27</v>
      </c>
      <c r="DCZ1027" s="210" t="s">
        <v>538</v>
      </c>
      <c r="DDA1027" s="210" t="s">
        <v>866</v>
      </c>
      <c r="DDB1027" s="207" t="s">
        <v>17</v>
      </c>
      <c r="DDC1027" s="211">
        <v>1</v>
      </c>
      <c r="DDD1027" s="207" t="s">
        <v>540</v>
      </c>
      <c r="DDE1027" s="208">
        <v>900</v>
      </c>
      <c r="DDF1027" s="208">
        <v>900</v>
      </c>
      <c r="DDG1027" s="209">
        <v>27</v>
      </c>
      <c r="DDH1027" s="210" t="s">
        <v>538</v>
      </c>
      <c r="DDI1027" s="210" t="s">
        <v>866</v>
      </c>
      <c r="DDJ1027" s="207" t="s">
        <v>17</v>
      </c>
      <c r="DDK1027" s="211">
        <v>1</v>
      </c>
      <c r="DDL1027" s="207" t="s">
        <v>540</v>
      </c>
      <c r="DDM1027" s="208">
        <v>900</v>
      </c>
      <c r="DDN1027" s="208">
        <v>900</v>
      </c>
      <c r="DDO1027" s="209">
        <v>27</v>
      </c>
      <c r="DDP1027" s="210" t="s">
        <v>538</v>
      </c>
      <c r="DDQ1027" s="210" t="s">
        <v>866</v>
      </c>
      <c r="DDR1027" s="207" t="s">
        <v>17</v>
      </c>
      <c r="DDS1027" s="211">
        <v>1</v>
      </c>
      <c r="DDT1027" s="207" t="s">
        <v>540</v>
      </c>
      <c r="DDU1027" s="208">
        <v>900</v>
      </c>
      <c r="DDV1027" s="208">
        <v>900</v>
      </c>
      <c r="DDW1027" s="209">
        <v>27</v>
      </c>
      <c r="DDX1027" s="210" t="s">
        <v>538</v>
      </c>
      <c r="DDY1027" s="210" t="s">
        <v>866</v>
      </c>
      <c r="DDZ1027" s="207" t="s">
        <v>17</v>
      </c>
      <c r="DEA1027" s="211">
        <v>1</v>
      </c>
      <c r="DEB1027" s="207" t="s">
        <v>540</v>
      </c>
      <c r="DEC1027" s="208">
        <v>900</v>
      </c>
      <c r="DED1027" s="208">
        <v>900</v>
      </c>
      <c r="DEE1027" s="209">
        <v>27</v>
      </c>
      <c r="DEF1027" s="210" t="s">
        <v>538</v>
      </c>
      <c r="DEG1027" s="210" t="s">
        <v>866</v>
      </c>
      <c r="DEH1027" s="207" t="s">
        <v>17</v>
      </c>
      <c r="DEI1027" s="211">
        <v>1</v>
      </c>
      <c r="DEJ1027" s="207" t="s">
        <v>540</v>
      </c>
      <c r="DEK1027" s="208">
        <v>900</v>
      </c>
      <c r="DEL1027" s="208">
        <v>900</v>
      </c>
      <c r="DEM1027" s="209">
        <v>27</v>
      </c>
      <c r="DEN1027" s="210" t="s">
        <v>538</v>
      </c>
      <c r="DEO1027" s="210" t="s">
        <v>866</v>
      </c>
      <c r="DEP1027" s="207" t="s">
        <v>17</v>
      </c>
      <c r="DEQ1027" s="211">
        <v>1</v>
      </c>
      <c r="DER1027" s="207" t="s">
        <v>540</v>
      </c>
      <c r="DES1027" s="208">
        <v>900</v>
      </c>
      <c r="DET1027" s="208">
        <v>900</v>
      </c>
      <c r="DEU1027" s="209">
        <v>27</v>
      </c>
      <c r="DEV1027" s="210" t="s">
        <v>538</v>
      </c>
      <c r="DEW1027" s="210" t="s">
        <v>866</v>
      </c>
      <c r="DEX1027" s="207" t="s">
        <v>17</v>
      </c>
      <c r="DEY1027" s="211">
        <v>1</v>
      </c>
      <c r="DEZ1027" s="207" t="s">
        <v>540</v>
      </c>
      <c r="DFA1027" s="208">
        <v>900</v>
      </c>
      <c r="DFB1027" s="208">
        <v>900</v>
      </c>
      <c r="DFC1027" s="209">
        <v>27</v>
      </c>
      <c r="DFD1027" s="210" t="s">
        <v>538</v>
      </c>
      <c r="DFE1027" s="210" t="s">
        <v>866</v>
      </c>
      <c r="DFF1027" s="207" t="s">
        <v>17</v>
      </c>
      <c r="DFG1027" s="211">
        <v>1</v>
      </c>
      <c r="DFH1027" s="207" t="s">
        <v>540</v>
      </c>
      <c r="DFI1027" s="208">
        <v>900</v>
      </c>
      <c r="DFJ1027" s="208">
        <v>900</v>
      </c>
      <c r="DFK1027" s="209">
        <v>27</v>
      </c>
      <c r="DFL1027" s="210" t="s">
        <v>538</v>
      </c>
      <c r="DFM1027" s="210" t="s">
        <v>866</v>
      </c>
      <c r="DFN1027" s="207" t="s">
        <v>17</v>
      </c>
      <c r="DFO1027" s="211">
        <v>1</v>
      </c>
      <c r="DFP1027" s="207" t="s">
        <v>540</v>
      </c>
      <c r="DFQ1027" s="208">
        <v>900</v>
      </c>
      <c r="DFR1027" s="208">
        <v>900</v>
      </c>
      <c r="DFS1027" s="209">
        <v>27</v>
      </c>
      <c r="DFT1027" s="210" t="s">
        <v>538</v>
      </c>
      <c r="DFU1027" s="210" t="s">
        <v>866</v>
      </c>
      <c r="DFV1027" s="207" t="s">
        <v>17</v>
      </c>
      <c r="DFW1027" s="211">
        <v>1</v>
      </c>
      <c r="DFX1027" s="207" t="s">
        <v>540</v>
      </c>
      <c r="DFY1027" s="208">
        <v>900</v>
      </c>
      <c r="DFZ1027" s="208">
        <v>900</v>
      </c>
      <c r="DGA1027" s="209">
        <v>27</v>
      </c>
      <c r="DGB1027" s="210" t="s">
        <v>538</v>
      </c>
      <c r="DGC1027" s="210" t="s">
        <v>866</v>
      </c>
      <c r="DGD1027" s="207" t="s">
        <v>17</v>
      </c>
      <c r="DGE1027" s="211">
        <v>1</v>
      </c>
      <c r="DGF1027" s="207" t="s">
        <v>540</v>
      </c>
      <c r="DGG1027" s="208">
        <v>900</v>
      </c>
      <c r="DGH1027" s="208">
        <v>900</v>
      </c>
      <c r="DGI1027" s="209">
        <v>27</v>
      </c>
      <c r="DGJ1027" s="210" t="s">
        <v>538</v>
      </c>
      <c r="DGK1027" s="210" t="s">
        <v>866</v>
      </c>
      <c r="DGL1027" s="207" t="s">
        <v>17</v>
      </c>
      <c r="DGM1027" s="211">
        <v>1</v>
      </c>
      <c r="DGN1027" s="207" t="s">
        <v>540</v>
      </c>
      <c r="DGO1027" s="208">
        <v>900</v>
      </c>
      <c r="DGP1027" s="208">
        <v>900</v>
      </c>
      <c r="DGQ1027" s="209">
        <v>27</v>
      </c>
      <c r="DGR1027" s="210" t="s">
        <v>538</v>
      </c>
      <c r="DGS1027" s="210" t="s">
        <v>866</v>
      </c>
      <c r="DGT1027" s="207" t="s">
        <v>17</v>
      </c>
      <c r="DGU1027" s="211">
        <v>1</v>
      </c>
      <c r="DGV1027" s="207" t="s">
        <v>540</v>
      </c>
      <c r="DGW1027" s="208">
        <v>900</v>
      </c>
      <c r="DGX1027" s="208">
        <v>900</v>
      </c>
      <c r="DGY1027" s="209">
        <v>27</v>
      </c>
      <c r="DGZ1027" s="210" t="s">
        <v>538</v>
      </c>
      <c r="DHA1027" s="210" t="s">
        <v>866</v>
      </c>
      <c r="DHB1027" s="207" t="s">
        <v>17</v>
      </c>
      <c r="DHC1027" s="211">
        <v>1</v>
      </c>
      <c r="DHD1027" s="207" t="s">
        <v>540</v>
      </c>
      <c r="DHE1027" s="208">
        <v>900</v>
      </c>
      <c r="DHF1027" s="208">
        <v>900</v>
      </c>
      <c r="DHG1027" s="209">
        <v>27</v>
      </c>
      <c r="DHH1027" s="210" t="s">
        <v>538</v>
      </c>
      <c r="DHI1027" s="210" t="s">
        <v>866</v>
      </c>
      <c r="DHJ1027" s="207" t="s">
        <v>17</v>
      </c>
      <c r="DHK1027" s="211">
        <v>1</v>
      </c>
      <c r="DHL1027" s="207" t="s">
        <v>540</v>
      </c>
      <c r="DHM1027" s="208">
        <v>900</v>
      </c>
      <c r="DHN1027" s="208">
        <v>900</v>
      </c>
      <c r="DHO1027" s="209">
        <v>27</v>
      </c>
      <c r="DHP1027" s="210" t="s">
        <v>538</v>
      </c>
      <c r="DHQ1027" s="210" t="s">
        <v>866</v>
      </c>
      <c r="DHR1027" s="207" t="s">
        <v>17</v>
      </c>
      <c r="DHS1027" s="211">
        <v>1</v>
      </c>
      <c r="DHT1027" s="207" t="s">
        <v>540</v>
      </c>
      <c r="DHU1027" s="208">
        <v>900</v>
      </c>
      <c r="DHV1027" s="208">
        <v>900</v>
      </c>
      <c r="DHW1027" s="209">
        <v>27</v>
      </c>
      <c r="DHX1027" s="210" t="s">
        <v>538</v>
      </c>
      <c r="DHY1027" s="210" t="s">
        <v>866</v>
      </c>
      <c r="DHZ1027" s="207" t="s">
        <v>17</v>
      </c>
      <c r="DIA1027" s="211">
        <v>1</v>
      </c>
      <c r="DIB1027" s="207" t="s">
        <v>540</v>
      </c>
      <c r="DIC1027" s="208">
        <v>900</v>
      </c>
      <c r="DID1027" s="208">
        <v>900</v>
      </c>
      <c r="DIE1027" s="209">
        <v>27</v>
      </c>
      <c r="DIF1027" s="210" t="s">
        <v>538</v>
      </c>
      <c r="DIG1027" s="210" t="s">
        <v>866</v>
      </c>
      <c r="DIH1027" s="207" t="s">
        <v>17</v>
      </c>
      <c r="DII1027" s="211">
        <v>1</v>
      </c>
      <c r="DIJ1027" s="207" t="s">
        <v>540</v>
      </c>
      <c r="DIK1027" s="208">
        <v>900</v>
      </c>
      <c r="DIL1027" s="208">
        <v>900</v>
      </c>
      <c r="DIM1027" s="209">
        <v>27</v>
      </c>
      <c r="DIN1027" s="210" t="s">
        <v>538</v>
      </c>
      <c r="DIO1027" s="210" t="s">
        <v>866</v>
      </c>
      <c r="DIP1027" s="207" t="s">
        <v>17</v>
      </c>
      <c r="DIQ1027" s="211">
        <v>1</v>
      </c>
      <c r="DIR1027" s="207" t="s">
        <v>540</v>
      </c>
      <c r="DIS1027" s="208">
        <v>900</v>
      </c>
      <c r="DIT1027" s="208">
        <v>900</v>
      </c>
      <c r="DIU1027" s="209">
        <v>27</v>
      </c>
      <c r="DIV1027" s="210" t="s">
        <v>538</v>
      </c>
      <c r="DIW1027" s="210" t="s">
        <v>866</v>
      </c>
      <c r="DIX1027" s="207" t="s">
        <v>17</v>
      </c>
      <c r="DIY1027" s="211">
        <v>1</v>
      </c>
      <c r="DIZ1027" s="207" t="s">
        <v>540</v>
      </c>
      <c r="DJA1027" s="208">
        <v>900</v>
      </c>
      <c r="DJB1027" s="208">
        <v>900</v>
      </c>
      <c r="DJC1027" s="209">
        <v>27</v>
      </c>
      <c r="DJD1027" s="210" t="s">
        <v>538</v>
      </c>
      <c r="DJE1027" s="210" t="s">
        <v>866</v>
      </c>
      <c r="DJF1027" s="207" t="s">
        <v>17</v>
      </c>
      <c r="DJG1027" s="211">
        <v>1</v>
      </c>
      <c r="DJH1027" s="207" t="s">
        <v>540</v>
      </c>
      <c r="DJI1027" s="208">
        <v>900</v>
      </c>
      <c r="DJJ1027" s="208">
        <v>900</v>
      </c>
      <c r="DJK1027" s="209">
        <v>27</v>
      </c>
      <c r="DJL1027" s="210" t="s">
        <v>538</v>
      </c>
      <c r="DJM1027" s="210" t="s">
        <v>866</v>
      </c>
      <c r="DJN1027" s="207" t="s">
        <v>17</v>
      </c>
      <c r="DJO1027" s="211">
        <v>1</v>
      </c>
      <c r="DJP1027" s="207" t="s">
        <v>540</v>
      </c>
      <c r="DJQ1027" s="208">
        <v>900</v>
      </c>
      <c r="DJR1027" s="208">
        <v>900</v>
      </c>
      <c r="DJS1027" s="209">
        <v>27</v>
      </c>
      <c r="DJT1027" s="210" t="s">
        <v>538</v>
      </c>
      <c r="DJU1027" s="210" t="s">
        <v>866</v>
      </c>
      <c r="DJV1027" s="207" t="s">
        <v>17</v>
      </c>
      <c r="DJW1027" s="211">
        <v>1</v>
      </c>
      <c r="DJX1027" s="207" t="s">
        <v>540</v>
      </c>
      <c r="DJY1027" s="208">
        <v>900</v>
      </c>
      <c r="DJZ1027" s="208">
        <v>900</v>
      </c>
      <c r="DKA1027" s="209">
        <v>27</v>
      </c>
      <c r="DKB1027" s="210" t="s">
        <v>538</v>
      </c>
      <c r="DKC1027" s="210" t="s">
        <v>866</v>
      </c>
      <c r="DKD1027" s="207" t="s">
        <v>17</v>
      </c>
      <c r="DKE1027" s="211">
        <v>1</v>
      </c>
      <c r="DKF1027" s="207" t="s">
        <v>540</v>
      </c>
      <c r="DKG1027" s="208">
        <v>900</v>
      </c>
      <c r="DKH1027" s="208">
        <v>900</v>
      </c>
      <c r="DKI1027" s="209">
        <v>27</v>
      </c>
      <c r="DKJ1027" s="210" t="s">
        <v>538</v>
      </c>
      <c r="DKK1027" s="210" t="s">
        <v>866</v>
      </c>
      <c r="DKL1027" s="207" t="s">
        <v>17</v>
      </c>
      <c r="DKM1027" s="211">
        <v>1</v>
      </c>
      <c r="DKN1027" s="207" t="s">
        <v>540</v>
      </c>
      <c r="DKO1027" s="208">
        <v>900</v>
      </c>
      <c r="DKP1027" s="208">
        <v>900</v>
      </c>
      <c r="DKQ1027" s="209">
        <v>27</v>
      </c>
      <c r="DKR1027" s="210" t="s">
        <v>538</v>
      </c>
      <c r="DKS1027" s="210" t="s">
        <v>866</v>
      </c>
      <c r="DKT1027" s="207" t="s">
        <v>17</v>
      </c>
      <c r="DKU1027" s="211">
        <v>1</v>
      </c>
      <c r="DKV1027" s="207" t="s">
        <v>540</v>
      </c>
      <c r="DKW1027" s="208">
        <v>900</v>
      </c>
      <c r="DKX1027" s="208">
        <v>900</v>
      </c>
      <c r="DKY1027" s="209">
        <v>27</v>
      </c>
      <c r="DKZ1027" s="210" t="s">
        <v>538</v>
      </c>
      <c r="DLA1027" s="210" t="s">
        <v>866</v>
      </c>
      <c r="DLB1027" s="207" t="s">
        <v>17</v>
      </c>
      <c r="DLC1027" s="211">
        <v>1</v>
      </c>
      <c r="DLD1027" s="207" t="s">
        <v>540</v>
      </c>
      <c r="DLE1027" s="208">
        <v>900</v>
      </c>
      <c r="DLF1027" s="208">
        <v>900</v>
      </c>
      <c r="DLG1027" s="209">
        <v>27</v>
      </c>
      <c r="DLH1027" s="210" t="s">
        <v>538</v>
      </c>
      <c r="DLI1027" s="210" t="s">
        <v>866</v>
      </c>
      <c r="DLJ1027" s="207" t="s">
        <v>17</v>
      </c>
      <c r="DLK1027" s="211">
        <v>1</v>
      </c>
      <c r="DLL1027" s="207" t="s">
        <v>540</v>
      </c>
      <c r="DLM1027" s="208">
        <v>900</v>
      </c>
      <c r="DLN1027" s="208">
        <v>900</v>
      </c>
      <c r="DLO1027" s="209">
        <v>27</v>
      </c>
      <c r="DLP1027" s="210" t="s">
        <v>538</v>
      </c>
      <c r="DLQ1027" s="210" t="s">
        <v>866</v>
      </c>
      <c r="DLR1027" s="207" t="s">
        <v>17</v>
      </c>
      <c r="DLS1027" s="211">
        <v>1</v>
      </c>
      <c r="DLT1027" s="207" t="s">
        <v>540</v>
      </c>
      <c r="DLU1027" s="208">
        <v>900</v>
      </c>
      <c r="DLV1027" s="208">
        <v>900</v>
      </c>
      <c r="DLW1027" s="209">
        <v>27</v>
      </c>
      <c r="DLX1027" s="210" t="s">
        <v>538</v>
      </c>
      <c r="DLY1027" s="210" t="s">
        <v>866</v>
      </c>
      <c r="DLZ1027" s="207" t="s">
        <v>17</v>
      </c>
      <c r="DMA1027" s="211">
        <v>1</v>
      </c>
      <c r="DMB1027" s="207" t="s">
        <v>540</v>
      </c>
      <c r="DMC1027" s="208">
        <v>900</v>
      </c>
      <c r="DMD1027" s="208">
        <v>900</v>
      </c>
      <c r="DME1027" s="209">
        <v>27</v>
      </c>
      <c r="DMF1027" s="210" t="s">
        <v>538</v>
      </c>
      <c r="DMG1027" s="210" t="s">
        <v>866</v>
      </c>
      <c r="DMH1027" s="207" t="s">
        <v>17</v>
      </c>
      <c r="DMI1027" s="211">
        <v>1</v>
      </c>
      <c r="DMJ1027" s="207" t="s">
        <v>540</v>
      </c>
      <c r="DMK1027" s="208">
        <v>900</v>
      </c>
      <c r="DML1027" s="208">
        <v>900</v>
      </c>
      <c r="DMM1027" s="209">
        <v>27</v>
      </c>
      <c r="DMN1027" s="210" t="s">
        <v>538</v>
      </c>
      <c r="DMO1027" s="210" t="s">
        <v>866</v>
      </c>
      <c r="DMP1027" s="207" t="s">
        <v>17</v>
      </c>
      <c r="DMQ1027" s="211">
        <v>1</v>
      </c>
      <c r="DMR1027" s="207" t="s">
        <v>540</v>
      </c>
      <c r="DMS1027" s="208">
        <v>900</v>
      </c>
      <c r="DMT1027" s="208">
        <v>900</v>
      </c>
      <c r="DMU1027" s="209">
        <v>27</v>
      </c>
      <c r="DMV1027" s="210" t="s">
        <v>538</v>
      </c>
      <c r="DMW1027" s="210" t="s">
        <v>866</v>
      </c>
      <c r="DMX1027" s="207" t="s">
        <v>17</v>
      </c>
      <c r="DMY1027" s="211">
        <v>1</v>
      </c>
      <c r="DMZ1027" s="207" t="s">
        <v>540</v>
      </c>
      <c r="DNA1027" s="208">
        <v>900</v>
      </c>
      <c r="DNB1027" s="208">
        <v>900</v>
      </c>
      <c r="DNC1027" s="209">
        <v>27</v>
      </c>
      <c r="DND1027" s="210" t="s">
        <v>538</v>
      </c>
      <c r="DNE1027" s="210" t="s">
        <v>866</v>
      </c>
      <c r="DNF1027" s="207" t="s">
        <v>17</v>
      </c>
      <c r="DNG1027" s="211">
        <v>1</v>
      </c>
      <c r="DNH1027" s="207" t="s">
        <v>540</v>
      </c>
      <c r="DNI1027" s="208">
        <v>900</v>
      </c>
      <c r="DNJ1027" s="208">
        <v>900</v>
      </c>
      <c r="DNK1027" s="209">
        <v>27</v>
      </c>
      <c r="DNL1027" s="210" t="s">
        <v>538</v>
      </c>
      <c r="DNM1027" s="210" t="s">
        <v>866</v>
      </c>
      <c r="DNN1027" s="207" t="s">
        <v>17</v>
      </c>
      <c r="DNO1027" s="211">
        <v>1</v>
      </c>
      <c r="DNP1027" s="207" t="s">
        <v>540</v>
      </c>
      <c r="DNQ1027" s="208">
        <v>900</v>
      </c>
      <c r="DNR1027" s="208">
        <v>900</v>
      </c>
      <c r="DNS1027" s="209">
        <v>27</v>
      </c>
      <c r="DNT1027" s="210" t="s">
        <v>538</v>
      </c>
      <c r="DNU1027" s="210" t="s">
        <v>866</v>
      </c>
      <c r="DNV1027" s="207" t="s">
        <v>17</v>
      </c>
      <c r="DNW1027" s="211">
        <v>1</v>
      </c>
      <c r="DNX1027" s="207" t="s">
        <v>540</v>
      </c>
      <c r="DNY1027" s="208">
        <v>900</v>
      </c>
      <c r="DNZ1027" s="208">
        <v>900</v>
      </c>
      <c r="DOA1027" s="209">
        <v>27</v>
      </c>
      <c r="DOB1027" s="210" t="s">
        <v>538</v>
      </c>
      <c r="DOC1027" s="210" t="s">
        <v>866</v>
      </c>
      <c r="DOD1027" s="207" t="s">
        <v>17</v>
      </c>
      <c r="DOE1027" s="211">
        <v>1</v>
      </c>
      <c r="DOF1027" s="207" t="s">
        <v>540</v>
      </c>
      <c r="DOG1027" s="208">
        <v>900</v>
      </c>
      <c r="DOH1027" s="208">
        <v>900</v>
      </c>
      <c r="DOI1027" s="209">
        <v>27</v>
      </c>
      <c r="DOJ1027" s="210" t="s">
        <v>538</v>
      </c>
      <c r="DOK1027" s="210" t="s">
        <v>866</v>
      </c>
      <c r="DOL1027" s="207" t="s">
        <v>17</v>
      </c>
      <c r="DOM1027" s="211">
        <v>1</v>
      </c>
      <c r="DON1027" s="207" t="s">
        <v>540</v>
      </c>
      <c r="DOO1027" s="208">
        <v>900</v>
      </c>
      <c r="DOP1027" s="208">
        <v>900</v>
      </c>
      <c r="DOQ1027" s="209">
        <v>27</v>
      </c>
      <c r="DOR1027" s="210" t="s">
        <v>538</v>
      </c>
      <c r="DOS1027" s="210" t="s">
        <v>866</v>
      </c>
      <c r="DOT1027" s="207" t="s">
        <v>17</v>
      </c>
      <c r="DOU1027" s="211">
        <v>1</v>
      </c>
      <c r="DOV1027" s="207" t="s">
        <v>540</v>
      </c>
      <c r="DOW1027" s="208">
        <v>900</v>
      </c>
      <c r="DOX1027" s="208">
        <v>900</v>
      </c>
      <c r="DOY1027" s="209">
        <v>27</v>
      </c>
      <c r="DOZ1027" s="210" t="s">
        <v>538</v>
      </c>
      <c r="DPA1027" s="210" t="s">
        <v>866</v>
      </c>
      <c r="DPB1027" s="207" t="s">
        <v>17</v>
      </c>
      <c r="DPC1027" s="211">
        <v>1</v>
      </c>
      <c r="DPD1027" s="207" t="s">
        <v>540</v>
      </c>
      <c r="DPE1027" s="208">
        <v>900</v>
      </c>
      <c r="DPF1027" s="208">
        <v>900</v>
      </c>
      <c r="DPG1027" s="209">
        <v>27</v>
      </c>
      <c r="DPH1027" s="210" t="s">
        <v>538</v>
      </c>
      <c r="DPI1027" s="210" t="s">
        <v>866</v>
      </c>
      <c r="DPJ1027" s="207" t="s">
        <v>17</v>
      </c>
      <c r="DPK1027" s="211">
        <v>1</v>
      </c>
      <c r="DPL1027" s="207" t="s">
        <v>540</v>
      </c>
      <c r="DPM1027" s="208">
        <v>900</v>
      </c>
      <c r="DPN1027" s="208">
        <v>900</v>
      </c>
      <c r="DPO1027" s="209">
        <v>27</v>
      </c>
      <c r="DPP1027" s="210" t="s">
        <v>538</v>
      </c>
      <c r="DPQ1027" s="210" t="s">
        <v>866</v>
      </c>
      <c r="DPR1027" s="207" t="s">
        <v>17</v>
      </c>
      <c r="DPS1027" s="211">
        <v>1</v>
      </c>
      <c r="DPT1027" s="207" t="s">
        <v>540</v>
      </c>
      <c r="DPU1027" s="208">
        <v>900</v>
      </c>
      <c r="DPV1027" s="208">
        <v>900</v>
      </c>
      <c r="DPW1027" s="209">
        <v>27</v>
      </c>
      <c r="DPX1027" s="210" t="s">
        <v>538</v>
      </c>
      <c r="DPY1027" s="210" t="s">
        <v>866</v>
      </c>
      <c r="DPZ1027" s="207" t="s">
        <v>17</v>
      </c>
      <c r="DQA1027" s="211">
        <v>1</v>
      </c>
      <c r="DQB1027" s="207" t="s">
        <v>540</v>
      </c>
      <c r="DQC1027" s="208">
        <v>900</v>
      </c>
      <c r="DQD1027" s="208">
        <v>900</v>
      </c>
      <c r="DQE1027" s="209">
        <v>27</v>
      </c>
      <c r="DQF1027" s="210" t="s">
        <v>538</v>
      </c>
      <c r="DQG1027" s="210" t="s">
        <v>866</v>
      </c>
      <c r="DQH1027" s="207" t="s">
        <v>17</v>
      </c>
      <c r="DQI1027" s="211">
        <v>1</v>
      </c>
      <c r="DQJ1027" s="207" t="s">
        <v>540</v>
      </c>
      <c r="DQK1027" s="208">
        <v>900</v>
      </c>
      <c r="DQL1027" s="208">
        <v>900</v>
      </c>
      <c r="DQM1027" s="209">
        <v>27</v>
      </c>
      <c r="DQN1027" s="210" t="s">
        <v>538</v>
      </c>
      <c r="DQO1027" s="210" t="s">
        <v>866</v>
      </c>
      <c r="DQP1027" s="207" t="s">
        <v>17</v>
      </c>
      <c r="DQQ1027" s="211">
        <v>1</v>
      </c>
      <c r="DQR1027" s="207" t="s">
        <v>540</v>
      </c>
      <c r="DQS1027" s="208">
        <v>900</v>
      </c>
      <c r="DQT1027" s="208">
        <v>900</v>
      </c>
      <c r="DQU1027" s="209">
        <v>27</v>
      </c>
      <c r="DQV1027" s="210" t="s">
        <v>538</v>
      </c>
      <c r="DQW1027" s="210" t="s">
        <v>866</v>
      </c>
      <c r="DQX1027" s="207" t="s">
        <v>17</v>
      </c>
      <c r="DQY1027" s="211">
        <v>1</v>
      </c>
      <c r="DQZ1027" s="207" t="s">
        <v>540</v>
      </c>
      <c r="DRA1027" s="208">
        <v>900</v>
      </c>
      <c r="DRB1027" s="208">
        <v>900</v>
      </c>
      <c r="DRC1027" s="209">
        <v>27</v>
      </c>
      <c r="DRD1027" s="210" t="s">
        <v>538</v>
      </c>
      <c r="DRE1027" s="210" t="s">
        <v>866</v>
      </c>
      <c r="DRF1027" s="207" t="s">
        <v>17</v>
      </c>
      <c r="DRG1027" s="211">
        <v>1</v>
      </c>
      <c r="DRH1027" s="207" t="s">
        <v>540</v>
      </c>
      <c r="DRI1027" s="208">
        <v>900</v>
      </c>
      <c r="DRJ1027" s="208">
        <v>900</v>
      </c>
      <c r="DRK1027" s="209">
        <v>27</v>
      </c>
      <c r="DRL1027" s="210" t="s">
        <v>538</v>
      </c>
      <c r="DRM1027" s="210" t="s">
        <v>866</v>
      </c>
      <c r="DRN1027" s="207" t="s">
        <v>17</v>
      </c>
      <c r="DRO1027" s="211">
        <v>1</v>
      </c>
      <c r="DRP1027" s="207" t="s">
        <v>540</v>
      </c>
      <c r="DRQ1027" s="208">
        <v>900</v>
      </c>
      <c r="DRR1027" s="208">
        <v>900</v>
      </c>
      <c r="DRS1027" s="209">
        <v>27</v>
      </c>
      <c r="DRT1027" s="210" t="s">
        <v>538</v>
      </c>
      <c r="DRU1027" s="210" t="s">
        <v>866</v>
      </c>
      <c r="DRV1027" s="207" t="s">
        <v>17</v>
      </c>
      <c r="DRW1027" s="211">
        <v>1</v>
      </c>
      <c r="DRX1027" s="207" t="s">
        <v>540</v>
      </c>
      <c r="DRY1027" s="208">
        <v>900</v>
      </c>
      <c r="DRZ1027" s="208">
        <v>900</v>
      </c>
      <c r="DSA1027" s="209">
        <v>27</v>
      </c>
      <c r="DSB1027" s="210" t="s">
        <v>538</v>
      </c>
      <c r="DSC1027" s="210" t="s">
        <v>866</v>
      </c>
      <c r="DSD1027" s="207" t="s">
        <v>17</v>
      </c>
      <c r="DSE1027" s="211">
        <v>1</v>
      </c>
      <c r="DSF1027" s="207" t="s">
        <v>540</v>
      </c>
      <c r="DSG1027" s="208">
        <v>900</v>
      </c>
      <c r="DSH1027" s="208">
        <v>900</v>
      </c>
      <c r="DSI1027" s="209">
        <v>27</v>
      </c>
      <c r="DSJ1027" s="210" t="s">
        <v>538</v>
      </c>
      <c r="DSK1027" s="210" t="s">
        <v>866</v>
      </c>
      <c r="DSL1027" s="207" t="s">
        <v>17</v>
      </c>
      <c r="DSM1027" s="211">
        <v>1</v>
      </c>
      <c r="DSN1027" s="207" t="s">
        <v>540</v>
      </c>
      <c r="DSO1027" s="208">
        <v>900</v>
      </c>
      <c r="DSP1027" s="208">
        <v>900</v>
      </c>
      <c r="DSQ1027" s="209">
        <v>27</v>
      </c>
      <c r="DSR1027" s="210" t="s">
        <v>538</v>
      </c>
      <c r="DSS1027" s="210" t="s">
        <v>866</v>
      </c>
      <c r="DST1027" s="207" t="s">
        <v>17</v>
      </c>
      <c r="DSU1027" s="211">
        <v>1</v>
      </c>
      <c r="DSV1027" s="207" t="s">
        <v>540</v>
      </c>
      <c r="DSW1027" s="208">
        <v>900</v>
      </c>
      <c r="DSX1027" s="208">
        <v>900</v>
      </c>
      <c r="DSY1027" s="209">
        <v>27</v>
      </c>
      <c r="DSZ1027" s="210" t="s">
        <v>538</v>
      </c>
      <c r="DTA1027" s="210" t="s">
        <v>866</v>
      </c>
      <c r="DTB1027" s="207" t="s">
        <v>17</v>
      </c>
      <c r="DTC1027" s="211">
        <v>1</v>
      </c>
      <c r="DTD1027" s="207" t="s">
        <v>540</v>
      </c>
      <c r="DTE1027" s="208">
        <v>900</v>
      </c>
      <c r="DTF1027" s="208">
        <v>900</v>
      </c>
      <c r="DTG1027" s="209">
        <v>27</v>
      </c>
      <c r="DTH1027" s="210" t="s">
        <v>538</v>
      </c>
      <c r="DTI1027" s="210" t="s">
        <v>866</v>
      </c>
      <c r="DTJ1027" s="207" t="s">
        <v>17</v>
      </c>
      <c r="DTK1027" s="211">
        <v>1</v>
      </c>
      <c r="DTL1027" s="207" t="s">
        <v>540</v>
      </c>
      <c r="DTM1027" s="208">
        <v>900</v>
      </c>
      <c r="DTN1027" s="208">
        <v>900</v>
      </c>
      <c r="DTO1027" s="209">
        <v>27</v>
      </c>
      <c r="DTP1027" s="210" t="s">
        <v>538</v>
      </c>
      <c r="DTQ1027" s="210" t="s">
        <v>866</v>
      </c>
      <c r="DTR1027" s="207" t="s">
        <v>17</v>
      </c>
      <c r="DTS1027" s="211">
        <v>1</v>
      </c>
      <c r="DTT1027" s="207" t="s">
        <v>540</v>
      </c>
      <c r="DTU1027" s="208">
        <v>900</v>
      </c>
      <c r="DTV1027" s="208">
        <v>900</v>
      </c>
      <c r="DTW1027" s="209">
        <v>27</v>
      </c>
      <c r="DTX1027" s="210" t="s">
        <v>538</v>
      </c>
      <c r="DTY1027" s="210" t="s">
        <v>866</v>
      </c>
      <c r="DTZ1027" s="207" t="s">
        <v>17</v>
      </c>
      <c r="DUA1027" s="211">
        <v>1</v>
      </c>
      <c r="DUB1027" s="207" t="s">
        <v>540</v>
      </c>
      <c r="DUC1027" s="208">
        <v>900</v>
      </c>
      <c r="DUD1027" s="208">
        <v>900</v>
      </c>
      <c r="DUE1027" s="209">
        <v>27</v>
      </c>
      <c r="DUF1027" s="210" t="s">
        <v>538</v>
      </c>
      <c r="DUG1027" s="210" t="s">
        <v>866</v>
      </c>
      <c r="DUH1027" s="207" t="s">
        <v>17</v>
      </c>
      <c r="DUI1027" s="211">
        <v>1</v>
      </c>
      <c r="DUJ1027" s="207" t="s">
        <v>540</v>
      </c>
      <c r="DUK1027" s="208">
        <v>900</v>
      </c>
      <c r="DUL1027" s="208">
        <v>900</v>
      </c>
      <c r="DUM1027" s="209">
        <v>27</v>
      </c>
      <c r="DUN1027" s="210" t="s">
        <v>538</v>
      </c>
      <c r="DUO1027" s="210" t="s">
        <v>866</v>
      </c>
      <c r="DUP1027" s="207" t="s">
        <v>17</v>
      </c>
      <c r="DUQ1027" s="211">
        <v>1</v>
      </c>
      <c r="DUR1027" s="207" t="s">
        <v>540</v>
      </c>
      <c r="DUS1027" s="208">
        <v>900</v>
      </c>
      <c r="DUT1027" s="208">
        <v>900</v>
      </c>
      <c r="DUU1027" s="209">
        <v>27</v>
      </c>
      <c r="DUV1027" s="210" t="s">
        <v>538</v>
      </c>
      <c r="DUW1027" s="210" t="s">
        <v>866</v>
      </c>
      <c r="DUX1027" s="207" t="s">
        <v>17</v>
      </c>
      <c r="DUY1027" s="211">
        <v>1</v>
      </c>
      <c r="DUZ1027" s="207" t="s">
        <v>540</v>
      </c>
      <c r="DVA1027" s="208">
        <v>900</v>
      </c>
      <c r="DVB1027" s="208">
        <v>900</v>
      </c>
      <c r="DVC1027" s="209">
        <v>27</v>
      </c>
      <c r="DVD1027" s="210" t="s">
        <v>538</v>
      </c>
      <c r="DVE1027" s="210" t="s">
        <v>866</v>
      </c>
      <c r="DVF1027" s="207" t="s">
        <v>17</v>
      </c>
      <c r="DVG1027" s="211">
        <v>1</v>
      </c>
      <c r="DVH1027" s="207" t="s">
        <v>540</v>
      </c>
      <c r="DVI1027" s="208">
        <v>900</v>
      </c>
      <c r="DVJ1027" s="208">
        <v>900</v>
      </c>
      <c r="DVK1027" s="209">
        <v>27</v>
      </c>
      <c r="DVL1027" s="210" t="s">
        <v>538</v>
      </c>
      <c r="DVM1027" s="210" t="s">
        <v>866</v>
      </c>
      <c r="DVN1027" s="207" t="s">
        <v>17</v>
      </c>
      <c r="DVO1027" s="211">
        <v>1</v>
      </c>
      <c r="DVP1027" s="207" t="s">
        <v>540</v>
      </c>
      <c r="DVQ1027" s="208">
        <v>900</v>
      </c>
      <c r="DVR1027" s="208">
        <v>900</v>
      </c>
      <c r="DVS1027" s="209">
        <v>27</v>
      </c>
      <c r="DVT1027" s="210" t="s">
        <v>538</v>
      </c>
      <c r="DVU1027" s="210" t="s">
        <v>866</v>
      </c>
      <c r="DVV1027" s="207" t="s">
        <v>17</v>
      </c>
      <c r="DVW1027" s="211">
        <v>1</v>
      </c>
      <c r="DVX1027" s="207" t="s">
        <v>540</v>
      </c>
      <c r="DVY1027" s="208">
        <v>900</v>
      </c>
      <c r="DVZ1027" s="208">
        <v>900</v>
      </c>
      <c r="DWA1027" s="209">
        <v>27</v>
      </c>
      <c r="DWB1027" s="210" t="s">
        <v>538</v>
      </c>
      <c r="DWC1027" s="210" t="s">
        <v>866</v>
      </c>
      <c r="DWD1027" s="207" t="s">
        <v>17</v>
      </c>
      <c r="DWE1027" s="211">
        <v>1</v>
      </c>
      <c r="DWF1027" s="207" t="s">
        <v>540</v>
      </c>
      <c r="DWG1027" s="208">
        <v>900</v>
      </c>
      <c r="DWH1027" s="208">
        <v>900</v>
      </c>
      <c r="DWI1027" s="209">
        <v>27</v>
      </c>
      <c r="DWJ1027" s="210" t="s">
        <v>538</v>
      </c>
      <c r="DWK1027" s="210" t="s">
        <v>866</v>
      </c>
      <c r="DWL1027" s="207" t="s">
        <v>17</v>
      </c>
      <c r="DWM1027" s="211">
        <v>1</v>
      </c>
      <c r="DWN1027" s="207" t="s">
        <v>540</v>
      </c>
      <c r="DWO1027" s="208">
        <v>900</v>
      </c>
      <c r="DWP1027" s="208">
        <v>900</v>
      </c>
      <c r="DWQ1027" s="209">
        <v>27</v>
      </c>
      <c r="DWR1027" s="210" t="s">
        <v>538</v>
      </c>
      <c r="DWS1027" s="210" t="s">
        <v>866</v>
      </c>
      <c r="DWT1027" s="207" t="s">
        <v>17</v>
      </c>
      <c r="DWU1027" s="211">
        <v>1</v>
      </c>
      <c r="DWV1027" s="207" t="s">
        <v>540</v>
      </c>
      <c r="DWW1027" s="208">
        <v>900</v>
      </c>
      <c r="DWX1027" s="208">
        <v>900</v>
      </c>
      <c r="DWY1027" s="209">
        <v>27</v>
      </c>
      <c r="DWZ1027" s="210" t="s">
        <v>538</v>
      </c>
      <c r="DXA1027" s="210" t="s">
        <v>866</v>
      </c>
      <c r="DXB1027" s="207" t="s">
        <v>17</v>
      </c>
      <c r="DXC1027" s="211">
        <v>1</v>
      </c>
      <c r="DXD1027" s="207" t="s">
        <v>540</v>
      </c>
      <c r="DXE1027" s="208">
        <v>900</v>
      </c>
      <c r="DXF1027" s="208">
        <v>900</v>
      </c>
      <c r="DXG1027" s="209">
        <v>27</v>
      </c>
      <c r="DXH1027" s="210" t="s">
        <v>538</v>
      </c>
      <c r="DXI1027" s="210" t="s">
        <v>866</v>
      </c>
      <c r="DXJ1027" s="207" t="s">
        <v>17</v>
      </c>
      <c r="DXK1027" s="211">
        <v>1</v>
      </c>
      <c r="DXL1027" s="207" t="s">
        <v>540</v>
      </c>
      <c r="DXM1027" s="208">
        <v>900</v>
      </c>
      <c r="DXN1027" s="208">
        <v>900</v>
      </c>
      <c r="DXO1027" s="209">
        <v>27</v>
      </c>
      <c r="DXP1027" s="210" t="s">
        <v>538</v>
      </c>
      <c r="DXQ1027" s="210" t="s">
        <v>866</v>
      </c>
      <c r="DXR1027" s="207" t="s">
        <v>17</v>
      </c>
      <c r="DXS1027" s="211">
        <v>1</v>
      </c>
      <c r="DXT1027" s="207" t="s">
        <v>540</v>
      </c>
      <c r="DXU1027" s="208">
        <v>900</v>
      </c>
      <c r="DXV1027" s="208">
        <v>900</v>
      </c>
      <c r="DXW1027" s="209">
        <v>27</v>
      </c>
      <c r="DXX1027" s="210" t="s">
        <v>538</v>
      </c>
      <c r="DXY1027" s="210" t="s">
        <v>866</v>
      </c>
      <c r="DXZ1027" s="207" t="s">
        <v>17</v>
      </c>
      <c r="DYA1027" s="211">
        <v>1</v>
      </c>
      <c r="DYB1027" s="207" t="s">
        <v>540</v>
      </c>
      <c r="DYC1027" s="208">
        <v>900</v>
      </c>
      <c r="DYD1027" s="208">
        <v>900</v>
      </c>
      <c r="DYE1027" s="209">
        <v>27</v>
      </c>
      <c r="DYF1027" s="210" t="s">
        <v>538</v>
      </c>
      <c r="DYG1027" s="210" t="s">
        <v>866</v>
      </c>
      <c r="DYH1027" s="207" t="s">
        <v>17</v>
      </c>
      <c r="DYI1027" s="211">
        <v>1</v>
      </c>
      <c r="DYJ1027" s="207" t="s">
        <v>540</v>
      </c>
      <c r="DYK1027" s="208">
        <v>900</v>
      </c>
      <c r="DYL1027" s="208">
        <v>900</v>
      </c>
      <c r="DYM1027" s="209">
        <v>27</v>
      </c>
      <c r="DYN1027" s="210" t="s">
        <v>538</v>
      </c>
      <c r="DYO1027" s="210" t="s">
        <v>866</v>
      </c>
      <c r="DYP1027" s="207" t="s">
        <v>17</v>
      </c>
      <c r="DYQ1027" s="211">
        <v>1</v>
      </c>
      <c r="DYR1027" s="207" t="s">
        <v>540</v>
      </c>
      <c r="DYS1027" s="208">
        <v>900</v>
      </c>
      <c r="DYT1027" s="208">
        <v>900</v>
      </c>
      <c r="DYU1027" s="209">
        <v>27</v>
      </c>
      <c r="DYV1027" s="210" t="s">
        <v>538</v>
      </c>
      <c r="DYW1027" s="210" t="s">
        <v>866</v>
      </c>
      <c r="DYX1027" s="207" t="s">
        <v>17</v>
      </c>
      <c r="DYY1027" s="211">
        <v>1</v>
      </c>
      <c r="DYZ1027" s="207" t="s">
        <v>540</v>
      </c>
      <c r="DZA1027" s="208">
        <v>900</v>
      </c>
      <c r="DZB1027" s="208">
        <v>900</v>
      </c>
      <c r="DZC1027" s="209">
        <v>27</v>
      </c>
      <c r="DZD1027" s="210" t="s">
        <v>538</v>
      </c>
      <c r="DZE1027" s="210" t="s">
        <v>866</v>
      </c>
      <c r="DZF1027" s="207" t="s">
        <v>17</v>
      </c>
      <c r="DZG1027" s="211">
        <v>1</v>
      </c>
      <c r="DZH1027" s="207" t="s">
        <v>540</v>
      </c>
      <c r="DZI1027" s="208">
        <v>900</v>
      </c>
      <c r="DZJ1027" s="208">
        <v>900</v>
      </c>
      <c r="DZK1027" s="209">
        <v>27</v>
      </c>
      <c r="DZL1027" s="210" t="s">
        <v>538</v>
      </c>
      <c r="DZM1027" s="210" t="s">
        <v>866</v>
      </c>
      <c r="DZN1027" s="207" t="s">
        <v>17</v>
      </c>
      <c r="DZO1027" s="211">
        <v>1</v>
      </c>
      <c r="DZP1027" s="207" t="s">
        <v>540</v>
      </c>
      <c r="DZQ1027" s="208">
        <v>900</v>
      </c>
      <c r="DZR1027" s="208">
        <v>900</v>
      </c>
      <c r="DZS1027" s="209">
        <v>27</v>
      </c>
      <c r="DZT1027" s="210" t="s">
        <v>538</v>
      </c>
      <c r="DZU1027" s="210" t="s">
        <v>866</v>
      </c>
      <c r="DZV1027" s="207" t="s">
        <v>17</v>
      </c>
      <c r="DZW1027" s="211">
        <v>1</v>
      </c>
      <c r="DZX1027" s="207" t="s">
        <v>540</v>
      </c>
      <c r="DZY1027" s="208">
        <v>900</v>
      </c>
      <c r="DZZ1027" s="208">
        <v>900</v>
      </c>
      <c r="EAA1027" s="209">
        <v>27</v>
      </c>
      <c r="EAB1027" s="210" t="s">
        <v>538</v>
      </c>
      <c r="EAC1027" s="210" t="s">
        <v>866</v>
      </c>
      <c r="EAD1027" s="207" t="s">
        <v>17</v>
      </c>
      <c r="EAE1027" s="211">
        <v>1</v>
      </c>
      <c r="EAF1027" s="207" t="s">
        <v>540</v>
      </c>
      <c r="EAG1027" s="208">
        <v>900</v>
      </c>
      <c r="EAH1027" s="208">
        <v>900</v>
      </c>
      <c r="EAI1027" s="209">
        <v>27</v>
      </c>
      <c r="EAJ1027" s="210" t="s">
        <v>538</v>
      </c>
      <c r="EAK1027" s="210" t="s">
        <v>866</v>
      </c>
      <c r="EAL1027" s="207" t="s">
        <v>17</v>
      </c>
      <c r="EAM1027" s="211">
        <v>1</v>
      </c>
      <c r="EAN1027" s="207" t="s">
        <v>540</v>
      </c>
      <c r="EAO1027" s="208">
        <v>900</v>
      </c>
      <c r="EAP1027" s="208">
        <v>900</v>
      </c>
      <c r="EAQ1027" s="209">
        <v>27</v>
      </c>
      <c r="EAR1027" s="210" t="s">
        <v>538</v>
      </c>
      <c r="EAS1027" s="210" t="s">
        <v>866</v>
      </c>
      <c r="EAT1027" s="207" t="s">
        <v>17</v>
      </c>
      <c r="EAU1027" s="211">
        <v>1</v>
      </c>
      <c r="EAV1027" s="207" t="s">
        <v>540</v>
      </c>
      <c r="EAW1027" s="208">
        <v>900</v>
      </c>
      <c r="EAX1027" s="208">
        <v>900</v>
      </c>
      <c r="EAY1027" s="209">
        <v>27</v>
      </c>
      <c r="EAZ1027" s="210" t="s">
        <v>538</v>
      </c>
      <c r="EBA1027" s="210" t="s">
        <v>866</v>
      </c>
      <c r="EBB1027" s="207" t="s">
        <v>17</v>
      </c>
      <c r="EBC1027" s="211">
        <v>1</v>
      </c>
      <c r="EBD1027" s="207" t="s">
        <v>540</v>
      </c>
      <c r="EBE1027" s="208">
        <v>900</v>
      </c>
      <c r="EBF1027" s="208">
        <v>900</v>
      </c>
      <c r="EBG1027" s="209">
        <v>27</v>
      </c>
      <c r="EBH1027" s="210" t="s">
        <v>538</v>
      </c>
      <c r="EBI1027" s="210" t="s">
        <v>866</v>
      </c>
      <c r="EBJ1027" s="207" t="s">
        <v>17</v>
      </c>
      <c r="EBK1027" s="211">
        <v>1</v>
      </c>
      <c r="EBL1027" s="207" t="s">
        <v>540</v>
      </c>
      <c r="EBM1027" s="208">
        <v>900</v>
      </c>
      <c r="EBN1027" s="208">
        <v>900</v>
      </c>
      <c r="EBO1027" s="209">
        <v>27</v>
      </c>
      <c r="EBP1027" s="210" t="s">
        <v>538</v>
      </c>
      <c r="EBQ1027" s="210" t="s">
        <v>866</v>
      </c>
      <c r="EBR1027" s="207" t="s">
        <v>17</v>
      </c>
      <c r="EBS1027" s="211">
        <v>1</v>
      </c>
      <c r="EBT1027" s="207" t="s">
        <v>540</v>
      </c>
      <c r="EBU1027" s="208">
        <v>900</v>
      </c>
      <c r="EBV1027" s="208">
        <v>900</v>
      </c>
      <c r="EBW1027" s="209">
        <v>27</v>
      </c>
      <c r="EBX1027" s="210" t="s">
        <v>538</v>
      </c>
      <c r="EBY1027" s="210" t="s">
        <v>866</v>
      </c>
      <c r="EBZ1027" s="207" t="s">
        <v>17</v>
      </c>
      <c r="ECA1027" s="211">
        <v>1</v>
      </c>
      <c r="ECB1027" s="207" t="s">
        <v>540</v>
      </c>
      <c r="ECC1027" s="208">
        <v>900</v>
      </c>
      <c r="ECD1027" s="208">
        <v>900</v>
      </c>
      <c r="ECE1027" s="209">
        <v>27</v>
      </c>
      <c r="ECF1027" s="210" t="s">
        <v>538</v>
      </c>
      <c r="ECG1027" s="210" t="s">
        <v>866</v>
      </c>
      <c r="ECH1027" s="207" t="s">
        <v>17</v>
      </c>
      <c r="ECI1027" s="211">
        <v>1</v>
      </c>
      <c r="ECJ1027" s="207" t="s">
        <v>540</v>
      </c>
      <c r="ECK1027" s="208">
        <v>900</v>
      </c>
      <c r="ECL1027" s="208">
        <v>900</v>
      </c>
      <c r="ECM1027" s="209">
        <v>27</v>
      </c>
      <c r="ECN1027" s="210" t="s">
        <v>538</v>
      </c>
      <c r="ECO1027" s="210" t="s">
        <v>866</v>
      </c>
      <c r="ECP1027" s="207" t="s">
        <v>17</v>
      </c>
      <c r="ECQ1027" s="211">
        <v>1</v>
      </c>
      <c r="ECR1027" s="207" t="s">
        <v>540</v>
      </c>
      <c r="ECS1027" s="208">
        <v>900</v>
      </c>
      <c r="ECT1027" s="208">
        <v>900</v>
      </c>
      <c r="ECU1027" s="209">
        <v>27</v>
      </c>
      <c r="ECV1027" s="210" t="s">
        <v>538</v>
      </c>
      <c r="ECW1027" s="210" t="s">
        <v>866</v>
      </c>
      <c r="ECX1027" s="207" t="s">
        <v>17</v>
      </c>
      <c r="ECY1027" s="211">
        <v>1</v>
      </c>
      <c r="ECZ1027" s="207" t="s">
        <v>540</v>
      </c>
      <c r="EDA1027" s="208">
        <v>900</v>
      </c>
      <c r="EDB1027" s="208">
        <v>900</v>
      </c>
      <c r="EDC1027" s="209">
        <v>27</v>
      </c>
      <c r="EDD1027" s="210" t="s">
        <v>538</v>
      </c>
      <c r="EDE1027" s="210" t="s">
        <v>866</v>
      </c>
      <c r="EDF1027" s="207" t="s">
        <v>17</v>
      </c>
      <c r="EDG1027" s="211">
        <v>1</v>
      </c>
      <c r="EDH1027" s="207" t="s">
        <v>540</v>
      </c>
      <c r="EDI1027" s="208">
        <v>900</v>
      </c>
      <c r="EDJ1027" s="208">
        <v>900</v>
      </c>
      <c r="EDK1027" s="209">
        <v>27</v>
      </c>
      <c r="EDL1027" s="210" t="s">
        <v>538</v>
      </c>
      <c r="EDM1027" s="210" t="s">
        <v>866</v>
      </c>
      <c r="EDN1027" s="207" t="s">
        <v>17</v>
      </c>
      <c r="EDO1027" s="211">
        <v>1</v>
      </c>
      <c r="EDP1027" s="207" t="s">
        <v>540</v>
      </c>
      <c r="EDQ1027" s="208">
        <v>900</v>
      </c>
      <c r="EDR1027" s="208">
        <v>900</v>
      </c>
      <c r="EDS1027" s="209">
        <v>27</v>
      </c>
      <c r="EDT1027" s="210" t="s">
        <v>538</v>
      </c>
      <c r="EDU1027" s="210" t="s">
        <v>866</v>
      </c>
      <c r="EDV1027" s="207" t="s">
        <v>17</v>
      </c>
      <c r="EDW1027" s="211">
        <v>1</v>
      </c>
      <c r="EDX1027" s="207" t="s">
        <v>540</v>
      </c>
      <c r="EDY1027" s="208">
        <v>900</v>
      </c>
      <c r="EDZ1027" s="208">
        <v>900</v>
      </c>
      <c r="EEA1027" s="209">
        <v>27</v>
      </c>
      <c r="EEB1027" s="210" t="s">
        <v>538</v>
      </c>
      <c r="EEC1027" s="210" t="s">
        <v>866</v>
      </c>
      <c r="EED1027" s="207" t="s">
        <v>17</v>
      </c>
      <c r="EEE1027" s="211">
        <v>1</v>
      </c>
      <c r="EEF1027" s="207" t="s">
        <v>540</v>
      </c>
      <c r="EEG1027" s="208">
        <v>900</v>
      </c>
      <c r="EEH1027" s="208">
        <v>900</v>
      </c>
      <c r="EEI1027" s="209">
        <v>27</v>
      </c>
      <c r="EEJ1027" s="210" t="s">
        <v>538</v>
      </c>
      <c r="EEK1027" s="210" t="s">
        <v>866</v>
      </c>
      <c r="EEL1027" s="207" t="s">
        <v>17</v>
      </c>
      <c r="EEM1027" s="211">
        <v>1</v>
      </c>
      <c r="EEN1027" s="207" t="s">
        <v>540</v>
      </c>
      <c r="EEO1027" s="208">
        <v>900</v>
      </c>
      <c r="EEP1027" s="208">
        <v>900</v>
      </c>
      <c r="EEQ1027" s="209">
        <v>27</v>
      </c>
      <c r="EER1027" s="210" t="s">
        <v>538</v>
      </c>
      <c r="EES1027" s="210" t="s">
        <v>866</v>
      </c>
      <c r="EET1027" s="207" t="s">
        <v>17</v>
      </c>
      <c r="EEU1027" s="211">
        <v>1</v>
      </c>
      <c r="EEV1027" s="207" t="s">
        <v>540</v>
      </c>
      <c r="EEW1027" s="208">
        <v>900</v>
      </c>
      <c r="EEX1027" s="208">
        <v>900</v>
      </c>
      <c r="EEY1027" s="209">
        <v>27</v>
      </c>
      <c r="EEZ1027" s="210" t="s">
        <v>538</v>
      </c>
      <c r="EFA1027" s="210" t="s">
        <v>866</v>
      </c>
      <c r="EFB1027" s="207" t="s">
        <v>17</v>
      </c>
      <c r="EFC1027" s="211">
        <v>1</v>
      </c>
      <c r="EFD1027" s="207" t="s">
        <v>540</v>
      </c>
      <c r="EFE1027" s="208">
        <v>900</v>
      </c>
      <c r="EFF1027" s="208">
        <v>900</v>
      </c>
      <c r="EFG1027" s="209">
        <v>27</v>
      </c>
      <c r="EFH1027" s="210" t="s">
        <v>538</v>
      </c>
      <c r="EFI1027" s="210" t="s">
        <v>866</v>
      </c>
      <c r="EFJ1027" s="207" t="s">
        <v>17</v>
      </c>
      <c r="EFK1027" s="211">
        <v>1</v>
      </c>
      <c r="EFL1027" s="207" t="s">
        <v>540</v>
      </c>
      <c r="EFM1027" s="208">
        <v>900</v>
      </c>
      <c r="EFN1027" s="208">
        <v>900</v>
      </c>
      <c r="EFO1027" s="209">
        <v>27</v>
      </c>
      <c r="EFP1027" s="210" t="s">
        <v>538</v>
      </c>
      <c r="EFQ1027" s="210" t="s">
        <v>866</v>
      </c>
      <c r="EFR1027" s="207" t="s">
        <v>17</v>
      </c>
      <c r="EFS1027" s="211">
        <v>1</v>
      </c>
      <c r="EFT1027" s="207" t="s">
        <v>540</v>
      </c>
      <c r="EFU1027" s="208">
        <v>900</v>
      </c>
      <c r="EFV1027" s="208">
        <v>900</v>
      </c>
      <c r="EFW1027" s="209">
        <v>27</v>
      </c>
      <c r="EFX1027" s="210" t="s">
        <v>538</v>
      </c>
      <c r="EFY1027" s="210" t="s">
        <v>866</v>
      </c>
      <c r="EFZ1027" s="207" t="s">
        <v>17</v>
      </c>
      <c r="EGA1027" s="211">
        <v>1</v>
      </c>
      <c r="EGB1027" s="207" t="s">
        <v>540</v>
      </c>
      <c r="EGC1027" s="208">
        <v>900</v>
      </c>
      <c r="EGD1027" s="208">
        <v>900</v>
      </c>
      <c r="EGE1027" s="209">
        <v>27</v>
      </c>
      <c r="EGF1027" s="210" t="s">
        <v>538</v>
      </c>
      <c r="EGG1027" s="210" t="s">
        <v>866</v>
      </c>
      <c r="EGH1027" s="207" t="s">
        <v>17</v>
      </c>
      <c r="EGI1027" s="211">
        <v>1</v>
      </c>
      <c r="EGJ1027" s="207" t="s">
        <v>540</v>
      </c>
      <c r="EGK1027" s="208">
        <v>900</v>
      </c>
      <c r="EGL1027" s="208">
        <v>900</v>
      </c>
      <c r="EGM1027" s="209">
        <v>27</v>
      </c>
      <c r="EGN1027" s="210" t="s">
        <v>538</v>
      </c>
      <c r="EGO1027" s="210" t="s">
        <v>866</v>
      </c>
      <c r="EGP1027" s="207" t="s">
        <v>17</v>
      </c>
      <c r="EGQ1027" s="211">
        <v>1</v>
      </c>
      <c r="EGR1027" s="207" t="s">
        <v>540</v>
      </c>
      <c r="EGS1027" s="208">
        <v>900</v>
      </c>
      <c r="EGT1027" s="208">
        <v>900</v>
      </c>
      <c r="EGU1027" s="209">
        <v>27</v>
      </c>
      <c r="EGV1027" s="210" t="s">
        <v>538</v>
      </c>
      <c r="EGW1027" s="210" t="s">
        <v>866</v>
      </c>
      <c r="EGX1027" s="207" t="s">
        <v>17</v>
      </c>
      <c r="EGY1027" s="211">
        <v>1</v>
      </c>
      <c r="EGZ1027" s="207" t="s">
        <v>540</v>
      </c>
      <c r="EHA1027" s="208">
        <v>900</v>
      </c>
      <c r="EHB1027" s="208">
        <v>900</v>
      </c>
      <c r="EHC1027" s="209">
        <v>27</v>
      </c>
      <c r="EHD1027" s="210" t="s">
        <v>538</v>
      </c>
      <c r="EHE1027" s="210" t="s">
        <v>866</v>
      </c>
      <c r="EHF1027" s="207" t="s">
        <v>17</v>
      </c>
      <c r="EHG1027" s="211">
        <v>1</v>
      </c>
      <c r="EHH1027" s="207" t="s">
        <v>540</v>
      </c>
      <c r="EHI1027" s="208">
        <v>900</v>
      </c>
      <c r="EHJ1027" s="208">
        <v>900</v>
      </c>
      <c r="EHK1027" s="209">
        <v>27</v>
      </c>
      <c r="EHL1027" s="210" t="s">
        <v>538</v>
      </c>
      <c r="EHM1027" s="210" t="s">
        <v>866</v>
      </c>
      <c r="EHN1027" s="207" t="s">
        <v>17</v>
      </c>
      <c r="EHO1027" s="211">
        <v>1</v>
      </c>
      <c r="EHP1027" s="207" t="s">
        <v>540</v>
      </c>
      <c r="EHQ1027" s="208">
        <v>900</v>
      </c>
      <c r="EHR1027" s="208">
        <v>900</v>
      </c>
      <c r="EHS1027" s="209">
        <v>27</v>
      </c>
      <c r="EHT1027" s="210" t="s">
        <v>538</v>
      </c>
      <c r="EHU1027" s="210" t="s">
        <v>866</v>
      </c>
      <c r="EHV1027" s="207" t="s">
        <v>17</v>
      </c>
      <c r="EHW1027" s="211">
        <v>1</v>
      </c>
      <c r="EHX1027" s="207" t="s">
        <v>540</v>
      </c>
      <c r="EHY1027" s="208">
        <v>900</v>
      </c>
      <c r="EHZ1027" s="208">
        <v>900</v>
      </c>
      <c r="EIA1027" s="209">
        <v>27</v>
      </c>
      <c r="EIB1027" s="210" t="s">
        <v>538</v>
      </c>
      <c r="EIC1027" s="210" t="s">
        <v>866</v>
      </c>
      <c r="EID1027" s="207" t="s">
        <v>17</v>
      </c>
      <c r="EIE1027" s="211">
        <v>1</v>
      </c>
      <c r="EIF1027" s="207" t="s">
        <v>540</v>
      </c>
      <c r="EIG1027" s="208">
        <v>900</v>
      </c>
      <c r="EIH1027" s="208">
        <v>900</v>
      </c>
      <c r="EII1027" s="209">
        <v>27</v>
      </c>
      <c r="EIJ1027" s="210" t="s">
        <v>538</v>
      </c>
      <c r="EIK1027" s="210" t="s">
        <v>866</v>
      </c>
      <c r="EIL1027" s="207" t="s">
        <v>17</v>
      </c>
      <c r="EIM1027" s="211">
        <v>1</v>
      </c>
      <c r="EIN1027" s="207" t="s">
        <v>540</v>
      </c>
      <c r="EIO1027" s="208">
        <v>900</v>
      </c>
      <c r="EIP1027" s="208">
        <v>900</v>
      </c>
      <c r="EIQ1027" s="209">
        <v>27</v>
      </c>
      <c r="EIR1027" s="210" t="s">
        <v>538</v>
      </c>
      <c r="EIS1027" s="210" t="s">
        <v>866</v>
      </c>
      <c r="EIT1027" s="207" t="s">
        <v>17</v>
      </c>
      <c r="EIU1027" s="211">
        <v>1</v>
      </c>
      <c r="EIV1027" s="207" t="s">
        <v>540</v>
      </c>
      <c r="EIW1027" s="208">
        <v>900</v>
      </c>
      <c r="EIX1027" s="208">
        <v>900</v>
      </c>
      <c r="EIY1027" s="209">
        <v>27</v>
      </c>
      <c r="EIZ1027" s="210" t="s">
        <v>538</v>
      </c>
      <c r="EJA1027" s="210" t="s">
        <v>866</v>
      </c>
      <c r="EJB1027" s="207" t="s">
        <v>17</v>
      </c>
      <c r="EJC1027" s="211">
        <v>1</v>
      </c>
      <c r="EJD1027" s="207" t="s">
        <v>540</v>
      </c>
      <c r="EJE1027" s="208">
        <v>900</v>
      </c>
      <c r="EJF1027" s="208">
        <v>900</v>
      </c>
      <c r="EJG1027" s="209">
        <v>27</v>
      </c>
      <c r="EJH1027" s="210" t="s">
        <v>538</v>
      </c>
      <c r="EJI1027" s="210" t="s">
        <v>866</v>
      </c>
      <c r="EJJ1027" s="207" t="s">
        <v>17</v>
      </c>
      <c r="EJK1027" s="211">
        <v>1</v>
      </c>
      <c r="EJL1027" s="207" t="s">
        <v>540</v>
      </c>
      <c r="EJM1027" s="208">
        <v>900</v>
      </c>
      <c r="EJN1027" s="208">
        <v>900</v>
      </c>
      <c r="EJO1027" s="209">
        <v>27</v>
      </c>
      <c r="EJP1027" s="210" t="s">
        <v>538</v>
      </c>
      <c r="EJQ1027" s="210" t="s">
        <v>866</v>
      </c>
      <c r="EJR1027" s="207" t="s">
        <v>17</v>
      </c>
      <c r="EJS1027" s="211">
        <v>1</v>
      </c>
      <c r="EJT1027" s="207" t="s">
        <v>540</v>
      </c>
      <c r="EJU1027" s="208">
        <v>900</v>
      </c>
      <c r="EJV1027" s="208">
        <v>900</v>
      </c>
      <c r="EJW1027" s="209">
        <v>27</v>
      </c>
      <c r="EJX1027" s="210" t="s">
        <v>538</v>
      </c>
      <c r="EJY1027" s="210" t="s">
        <v>866</v>
      </c>
      <c r="EJZ1027" s="207" t="s">
        <v>17</v>
      </c>
      <c r="EKA1027" s="211">
        <v>1</v>
      </c>
      <c r="EKB1027" s="207" t="s">
        <v>540</v>
      </c>
      <c r="EKC1027" s="208">
        <v>900</v>
      </c>
      <c r="EKD1027" s="208">
        <v>900</v>
      </c>
      <c r="EKE1027" s="209">
        <v>27</v>
      </c>
      <c r="EKF1027" s="210" t="s">
        <v>538</v>
      </c>
      <c r="EKG1027" s="210" t="s">
        <v>866</v>
      </c>
      <c r="EKH1027" s="207" t="s">
        <v>17</v>
      </c>
      <c r="EKI1027" s="211">
        <v>1</v>
      </c>
      <c r="EKJ1027" s="207" t="s">
        <v>540</v>
      </c>
      <c r="EKK1027" s="208">
        <v>900</v>
      </c>
      <c r="EKL1027" s="208">
        <v>900</v>
      </c>
      <c r="EKM1027" s="209">
        <v>27</v>
      </c>
      <c r="EKN1027" s="210" t="s">
        <v>538</v>
      </c>
      <c r="EKO1027" s="210" t="s">
        <v>866</v>
      </c>
      <c r="EKP1027" s="207" t="s">
        <v>17</v>
      </c>
      <c r="EKQ1027" s="211">
        <v>1</v>
      </c>
      <c r="EKR1027" s="207" t="s">
        <v>540</v>
      </c>
      <c r="EKS1027" s="208">
        <v>900</v>
      </c>
      <c r="EKT1027" s="208">
        <v>900</v>
      </c>
      <c r="EKU1027" s="209">
        <v>27</v>
      </c>
      <c r="EKV1027" s="210" t="s">
        <v>538</v>
      </c>
      <c r="EKW1027" s="210" t="s">
        <v>866</v>
      </c>
      <c r="EKX1027" s="207" t="s">
        <v>17</v>
      </c>
      <c r="EKY1027" s="211">
        <v>1</v>
      </c>
      <c r="EKZ1027" s="207" t="s">
        <v>540</v>
      </c>
      <c r="ELA1027" s="208">
        <v>900</v>
      </c>
      <c r="ELB1027" s="208">
        <v>900</v>
      </c>
      <c r="ELC1027" s="209">
        <v>27</v>
      </c>
      <c r="ELD1027" s="210" t="s">
        <v>538</v>
      </c>
      <c r="ELE1027" s="210" t="s">
        <v>866</v>
      </c>
      <c r="ELF1027" s="207" t="s">
        <v>17</v>
      </c>
      <c r="ELG1027" s="211">
        <v>1</v>
      </c>
      <c r="ELH1027" s="207" t="s">
        <v>540</v>
      </c>
      <c r="ELI1027" s="208">
        <v>900</v>
      </c>
      <c r="ELJ1027" s="208">
        <v>900</v>
      </c>
      <c r="ELK1027" s="209">
        <v>27</v>
      </c>
      <c r="ELL1027" s="210" t="s">
        <v>538</v>
      </c>
      <c r="ELM1027" s="210" t="s">
        <v>866</v>
      </c>
      <c r="ELN1027" s="207" t="s">
        <v>17</v>
      </c>
      <c r="ELO1027" s="211">
        <v>1</v>
      </c>
      <c r="ELP1027" s="207" t="s">
        <v>540</v>
      </c>
      <c r="ELQ1027" s="208">
        <v>900</v>
      </c>
      <c r="ELR1027" s="208">
        <v>900</v>
      </c>
      <c r="ELS1027" s="209">
        <v>27</v>
      </c>
      <c r="ELT1027" s="210" t="s">
        <v>538</v>
      </c>
      <c r="ELU1027" s="210" t="s">
        <v>866</v>
      </c>
      <c r="ELV1027" s="207" t="s">
        <v>17</v>
      </c>
      <c r="ELW1027" s="211">
        <v>1</v>
      </c>
      <c r="ELX1027" s="207" t="s">
        <v>540</v>
      </c>
      <c r="ELY1027" s="208">
        <v>900</v>
      </c>
      <c r="ELZ1027" s="208">
        <v>900</v>
      </c>
      <c r="EMA1027" s="209">
        <v>27</v>
      </c>
      <c r="EMB1027" s="210" t="s">
        <v>538</v>
      </c>
      <c r="EMC1027" s="210" t="s">
        <v>866</v>
      </c>
      <c r="EMD1027" s="207" t="s">
        <v>17</v>
      </c>
      <c r="EME1027" s="211">
        <v>1</v>
      </c>
      <c r="EMF1027" s="207" t="s">
        <v>540</v>
      </c>
      <c r="EMG1027" s="208">
        <v>900</v>
      </c>
      <c r="EMH1027" s="208">
        <v>900</v>
      </c>
      <c r="EMI1027" s="209">
        <v>27</v>
      </c>
      <c r="EMJ1027" s="210" t="s">
        <v>538</v>
      </c>
      <c r="EMK1027" s="210" t="s">
        <v>866</v>
      </c>
      <c r="EML1027" s="207" t="s">
        <v>17</v>
      </c>
      <c r="EMM1027" s="211">
        <v>1</v>
      </c>
      <c r="EMN1027" s="207" t="s">
        <v>540</v>
      </c>
      <c r="EMO1027" s="208">
        <v>900</v>
      </c>
      <c r="EMP1027" s="208">
        <v>900</v>
      </c>
      <c r="EMQ1027" s="209">
        <v>27</v>
      </c>
      <c r="EMR1027" s="210" t="s">
        <v>538</v>
      </c>
      <c r="EMS1027" s="210" t="s">
        <v>866</v>
      </c>
      <c r="EMT1027" s="207" t="s">
        <v>17</v>
      </c>
      <c r="EMU1027" s="211">
        <v>1</v>
      </c>
      <c r="EMV1027" s="207" t="s">
        <v>540</v>
      </c>
      <c r="EMW1027" s="208">
        <v>900</v>
      </c>
      <c r="EMX1027" s="208">
        <v>900</v>
      </c>
      <c r="EMY1027" s="209">
        <v>27</v>
      </c>
      <c r="EMZ1027" s="210" t="s">
        <v>538</v>
      </c>
      <c r="ENA1027" s="210" t="s">
        <v>866</v>
      </c>
      <c r="ENB1027" s="207" t="s">
        <v>17</v>
      </c>
      <c r="ENC1027" s="211">
        <v>1</v>
      </c>
      <c r="END1027" s="207" t="s">
        <v>540</v>
      </c>
      <c r="ENE1027" s="208">
        <v>900</v>
      </c>
      <c r="ENF1027" s="208">
        <v>900</v>
      </c>
      <c r="ENG1027" s="209">
        <v>27</v>
      </c>
      <c r="ENH1027" s="210" t="s">
        <v>538</v>
      </c>
      <c r="ENI1027" s="210" t="s">
        <v>866</v>
      </c>
      <c r="ENJ1027" s="207" t="s">
        <v>17</v>
      </c>
      <c r="ENK1027" s="211">
        <v>1</v>
      </c>
      <c r="ENL1027" s="207" t="s">
        <v>540</v>
      </c>
      <c r="ENM1027" s="208">
        <v>900</v>
      </c>
      <c r="ENN1027" s="208">
        <v>900</v>
      </c>
      <c r="ENO1027" s="209">
        <v>27</v>
      </c>
      <c r="ENP1027" s="210" t="s">
        <v>538</v>
      </c>
      <c r="ENQ1027" s="210" t="s">
        <v>866</v>
      </c>
      <c r="ENR1027" s="207" t="s">
        <v>17</v>
      </c>
      <c r="ENS1027" s="211">
        <v>1</v>
      </c>
      <c r="ENT1027" s="207" t="s">
        <v>540</v>
      </c>
      <c r="ENU1027" s="208">
        <v>900</v>
      </c>
      <c r="ENV1027" s="208">
        <v>900</v>
      </c>
      <c r="ENW1027" s="209">
        <v>27</v>
      </c>
      <c r="ENX1027" s="210" t="s">
        <v>538</v>
      </c>
      <c r="ENY1027" s="210" t="s">
        <v>866</v>
      </c>
      <c r="ENZ1027" s="207" t="s">
        <v>17</v>
      </c>
      <c r="EOA1027" s="211">
        <v>1</v>
      </c>
      <c r="EOB1027" s="207" t="s">
        <v>540</v>
      </c>
      <c r="EOC1027" s="208">
        <v>900</v>
      </c>
      <c r="EOD1027" s="208">
        <v>900</v>
      </c>
      <c r="EOE1027" s="209">
        <v>27</v>
      </c>
      <c r="EOF1027" s="210" t="s">
        <v>538</v>
      </c>
      <c r="EOG1027" s="210" t="s">
        <v>866</v>
      </c>
      <c r="EOH1027" s="207" t="s">
        <v>17</v>
      </c>
      <c r="EOI1027" s="211">
        <v>1</v>
      </c>
      <c r="EOJ1027" s="207" t="s">
        <v>540</v>
      </c>
      <c r="EOK1027" s="208">
        <v>900</v>
      </c>
      <c r="EOL1027" s="208">
        <v>900</v>
      </c>
      <c r="EOM1027" s="209">
        <v>27</v>
      </c>
      <c r="EON1027" s="210" t="s">
        <v>538</v>
      </c>
      <c r="EOO1027" s="210" t="s">
        <v>866</v>
      </c>
      <c r="EOP1027" s="207" t="s">
        <v>17</v>
      </c>
      <c r="EOQ1027" s="211">
        <v>1</v>
      </c>
      <c r="EOR1027" s="207" t="s">
        <v>540</v>
      </c>
      <c r="EOS1027" s="208">
        <v>900</v>
      </c>
      <c r="EOT1027" s="208">
        <v>900</v>
      </c>
      <c r="EOU1027" s="209">
        <v>27</v>
      </c>
      <c r="EOV1027" s="210" t="s">
        <v>538</v>
      </c>
      <c r="EOW1027" s="210" t="s">
        <v>866</v>
      </c>
      <c r="EOX1027" s="207" t="s">
        <v>17</v>
      </c>
      <c r="EOY1027" s="211">
        <v>1</v>
      </c>
      <c r="EOZ1027" s="207" t="s">
        <v>540</v>
      </c>
      <c r="EPA1027" s="208">
        <v>900</v>
      </c>
      <c r="EPB1027" s="208">
        <v>900</v>
      </c>
      <c r="EPC1027" s="209">
        <v>27</v>
      </c>
      <c r="EPD1027" s="210" t="s">
        <v>538</v>
      </c>
      <c r="EPE1027" s="210" t="s">
        <v>866</v>
      </c>
      <c r="EPF1027" s="207" t="s">
        <v>17</v>
      </c>
      <c r="EPG1027" s="211">
        <v>1</v>
      </c>
      <c r="EPH1027" s="207" t="s">
        <v>540</v>
      </c>
      <c r="EPI1027" s="208">
        <v>900</v>
      </c>
      <c r="EPJ1027" s="208">
        <v>900</v>
      </c>
      <c r="EPK1027" s="209">
        <v>27</v>
      </c>
      <c r="EPL1027" s="210" t="s">
        <v>538</v>
      </c>
      <c r="EPM1027" s="210" t="s">
        <v>866</v>
      </c>
      <c r="EPN1027" s="207" t="s">
        <v>17</v>
      </c>
      <c r="EPO1027" s="211">
        <v>1</v>
      </c>
      <c r="EPP1027" s="207" t="s">
        <v>540</v>
      </c>
      <c r="EPQ1027" s="208">
        <v>900</v>
      </c>
      <c r="EPR1027" s="208">
        <v>900</v>
      </c>
      <c r="EPS1027" s="209">
        <v>27</v>
      </c>
      <c r="EPT1027" s="210" t="s">
        <v>538</v>
      </c>
      <c r="EPU1027" s="210" t="s">
        <v>866</v>
      </c>
      <c r="EPV1027" s="207" t="s">
        <v>17</v>
      </c>
      <c r="EPW1027" s="211">
        <v>1</v>
      </c>
      <c r="EPX1027" s="207" t="s">
        <v>540</v>
      </c>
      <c r="EPY1027" s="208">
        <v>900</v>
      </c>
      <c r="EPZ1027" s="208">
        <v>900</v>
      </c>
      <c r="EQA1027" s="209">
        <v>27</v>
      </c>
      <c r="EQB1027" s="210" t="s">
        <v>538</v>
      </c>
      <c r="EQC1027" s="210" t="s">
        <v>866</v>
      </c>
      <c r="EQD1027" s="207" t="s">
        <v>17</v>
      </c>
      <c r="EQE1027" s="211">
        <v>1</v>
      </c>
      <c r="EQF1027" s="207" t="s">
        <v>540</v>
      </c>
      <c r="EQG1027" s="208">
        <v>900</v>
      </c>
      <c r="EQH1027" s="208">
        <v>900</v>
      </c>
      <c r="EQI1027" s="209">
        <v>27</v>
      </c>
      <c r="EQJ1027" s="210" t="s">
        <v>538</v>
      </c>
      <c r="EQK1027" s="210" t="s">
        <v>866</v>
      </c>
      <c r="EQL1027" s="207" t="s">
        <v>17</v>
      </c>
      <c r="EQM1027" s="211">
        <v>1</v>
      </c>
      <c r="EQN1027" s="207" t="s">
        <v>540</v>
      </c>
      <c r="EQO1027" s="208">
        <v>900</v>
      </c>
      <c r="EQP1027" s="208">
        <v>900</v>
      </c>
      <c r="EQQ1027" s="209">
        <v>27</v>
      </c>
      <c r="EQR1027" s="210" t="s">
        <v>538</v>
      </c>
      <c r="EQS1027" s="210" t="s">
        <v>866</v>
      </c>
      <c r="EQT1027" s="207" t="s">
        <v>17</v>
      </c>
      <c r="EQU1027" s="211">
        <v>1</v>
      </c>
      <c r="EQV1027" s="207" t="s">
        <v>540</v>
      </c>
      <c r="EQW1027" s="208">
        <v>900</v>
      </c>
      <c r="EQX1027" s="208">
        <v>900</v>
      </c>
      <c r="EQY1027" s="209">
        <v>27</v>
      </c>
      <c r="EQZ1027" s="210" t="s">
        <v>538</v>
      </c>
      <c r="ERA1027" s="210" t="s">
        <v>866</v>
      </c>
      <c r="ERB1027" s="207" t="s">
        <v>17</v>
      </c>
      <c r="ERC1027" s="211">
        <v>1</v>
      </c>
      <c r="ERD1027" s="207" t="s">
        <v>540</v>
      </c>
      <c r="ERE1027" s="208">
        <v>900</v>
      </c>
      <c r="ERF1027" s="208">
        <v>900</v>
      </c>
      <c r="ERG1027" s="209">
        <v>27</v>
      </c>
      <c r="ERH1027" s="210" t="s">
        <v>538</v>
      </c>
      <c r="ERI1027" s="210" t="s">
        <v>866</v>
      </c>
      <c r="ERJ1027" s="207" t="s">
        <v>17</v>
      </c>
      <c r="ERK1027" s="211">
        <v>1</v>
      </c>
      <c r="ERL1027" s="207" t="s">
        <v>540</v>
      </c>
      <c r="ERM1027" s="208">
        <v>900</v>
      </c>
      <c r="ERN1027" s="208">
        <v>900</v>
      </c>
      <c r="ERO1027" s="209">
        <v>27</v>
      </c>
      <c r="ERP1027" s="210" t="s">
        <v>538</v>
      </c>
      <c r="ERQ1027" s="210" t="s">
        <v>866</v>
      </c>
      <c r="ERR1027" s="207" t="s">
        <v>17</v>
      </c>
      <c r="ERS1027" s="211">
        <v>1</v>
      </c>
      <c r="ERT1027" s="207" t="s">
        <v>540</v>
      </c>
      <c r="ERU1027" s="208">
        <v>900</v>
      </c>
      <c r="ERV1027" s="208">
        <v>900</v>
      </c>
      <c r="ERW1027" s="209">
        <v>27</v>
      </c>
      <c r="ERX1027" s="210" t="s">
        <v>538</v>
      </c>
      <c r="ERY1027" s="210" t="s">
        <v>866</v>
      </c>
      <c r="ERZ1027" s="207" t="s">
        <v>17</v>
      </c>
      <c r="ESA1027" s="211">
        <v>1</v>
      </c>
      <c r="ESB1027" s="207" t="s">
        <v>540</v>
      </c>
      <c r="ESC1027" s="208">
        <v>900</v>
      </c>
      <c r="ESD1027" s="208">
        <v>900</v>
      </c>
      <c r="ESE1027" s="209">
        <v>27</v>
      </c>
      <c r="ESF1027" s="210" t="s">
        <v>538</v>
      </c>
      <c r="ESG1027" s="210" t="s">
        <v>866</v>
      </c>
      <c r="ESH1027" s="207" t="s">
        <v>17</v>
      </c>
      <c r="ESI1027" s="211">
        <v>1</v>
      </c>
      <c r="ESJ1027" s="207" t="s">
        <v>540</v>
      </c>
      <c r="ESK1027" s="208">
        <v>900</v>
      </c>
      <c r="ESL1027" s="208">
        <v>900</v>
      </c>
      <c r="ESM1027" s="209">
        <v>27</v>
      </c>
      <c r="ESN1027" s="210" t="s">
        <v>538</v>
      </c>
      <c r="ESO1027" s="210" t="s">
        <v>866</v>
      </c>
      <c r="ESP1027" s="207" t="s">
        <v>17</v>
      </c>
      <c r="ESQ1027" s="211">
        <v>1</v>
      </c>
      <c r="ESR1027" s="207" t="s">
        <v>540</v>
      </c>
      <c r="ESS1027" s="208">
        <v>900</v>
      </c>
      <c r="EST1027" s="208">
        <v>900</v>
      </c>
      <c r="ESU1027" s="209">
        <v>27</v>
      </c>
      <c r="ESV1027" s="210" t="s">
        <v>538</v>
      </c>
      <c r="ESW1027" s="210" t="s">
        <v>866</v>
      </c>
      <c r="ESX1027" s="207" t="s">
        <v>17</v>
      </c>
      <c r="ESY1027" s="211">
        <v>1</v>
      </c>
      <c r="ESZ1027" s="207" t="s">
        <v>540</v>
      </c>
      <c r="ETA1027" s="208">
        <v>900</v>
      </c>
      <c r="ETB1027" s="208">
        <v>900</v>
      </c>
      <c r="ETC1027" s="209">
        <v>27</v>
      </c>
      <c r="ETD1027" s="210" t="s">
        <v>538</v>
      </c>
      <c r="ETE1027" s="210" t="s">
        <v>866</v>
      </c>
      <c r="ETF1027" s="207" t="s">
        <v>17</v>
      </c>
      <c r="ETG1027" s="211">
        <v>1</v>
      </c>
      <c r="ETH1027" s="207" t="s">
        <v>540</v>
      </c>
      <c r="ETI1027" s="208">
        <v>900</v>
      </c>
      <c r="ETJ1027" s="208">
        <v>900</v>
      </c>
      <c r="ETK1027" s="209">
        <v>27</v>
      </c>
      <c r="ETL1027" s="210" t="s">
        <v>538</v>
      </c>
      <c r="ETM1027" s="210" t="s">
        <v>866</v>
      </c>
      <c r="ETN1027" s="207" t="s">
        <v>17</v>
      </c>
      <c r="ETO1027" s="211">
        <v>1</v>
      </c>
      <c r="ETP1027" s="207" t="s">
        <v>540</v>
      </c>
      <c r="ETQ1027" s="208">
        <v>900</v>
      </c>
      <c r="ETR1027" s="208">
        <v>900</v>
      </c>
      <c r="ETS1027" s="209">
        <v>27</v>
      </c>
      <c r="ETT1027" s="210" t="s">
        <v>538</v>
      </c>
      <c r="ETU1027" s="210" t="s">
        <v>866</v>
      </c>
      <c r="ETV1027" s="207" t="s">
        <v>17</v>
      </c>
      <c r="ETW1027" s="211">
        <v>1</v>
      </c>
      <c r="ETX1027" s="207" t="s">
        <v>540</v>
      </c>
      <c r="ETY1027" s="208">
        <v>900</v>
      </c>
      <c r="ETZ1027" s="208">
        <v>900</v>
      </c>
      <c r="EUA1027" s="209">
        <v>27</v>
      </c>
      <c r="EUB1027" s="210" t="s">
        <v>538</v>
      </c>
      <c r="EUC1027" s="210" t="s">
        <v>866</v>
      </c>
      <c r="EUD1027" s="207" t="s">
        <v>17</v>
      </c>
      <c r="EUE1027" s="211">
        <v>1</v>
      </c>
      <c r="EUF1027" s="207" t="s">
        <v>540</v>
      </c>
      <c r="EUG1027" s="208">
        <v>900</v>
      </c>
      <c r="EUH1027" s="208">
        <v>900</v>
      </c>
      <c r="EUI1027" s="209">
        <v>27</v>
      </c>
      <c r="EUJ1027" s="210" t="s">
        <v>538</v>
      </c>
      <c r="EUK1027" s="210" t="s">
        <v>866</v>
      </c>
      <c r="EUL1027" s="207" t="s">
        <v>17</v>
      </c>
      <c r="EUM1027" s="211">
        <v>1</v>
      </c>
      <c r="EUN1027" s="207" t="s">
        <v>540</v>
      </c>
      <c r="EUO1027" s="208">
        <v>900</v>
      </c>
      <c r="EUP1027" s="208">
        <v>900</v>
      </c>
      <c r="EUQ1027" s="209">
        <v>27</v>
      </c>
      <c r="EUR1027" s="210" t="s">
        <v>538</v>
      </c>
      <c r="EUS1027" s="210" t="s">
        <v>866</v>
      </c>
      <c r="EUT1027" s="207" t="s">
        <v>17</v>
      </c>
      <c r="EUU1027" s="211">
        <v>1</v>
      </c>
      <c r="EUV1027" s="207" t="s">
        <v>540</v>
      </c>
      <c r="EUW1027" s="208">
        <v>900</v>
      </c>
      <c r="EUX1027" s="208">
        <v>900</v>
      </c>
      <c r="EUY1027" s="209">
        <v>27</v>
      </c>
      <c r="EUZ1027" s="210" t="s">
        <v>538</v>
      </c>
      <c r="EVA1027" s="210" t="s">
        <v>866</v>
      </c>
      <c r="EVB1027" s="207" t="s">
        <v>17</v>
      </c>
      <c r="EVC1027" s="211">
        <v>1</v>
      </c>
      <c r="EVD1027" s="207" t="s">
        <v>540</v>
      </c>
      <c r="EVE1027" s="208">
        <v>900</v>
      </c>
      <c r="EVF1027" s="208">
        <v>900</v>
      </c>
      <c r="EVG1027" s="209">
        <v>27</v>
      </c>
      <c r="EVH1027" s="210" t="s">
        <v>538</v>
      </c>
      <c r="EVI1027" s="210" t="s">
        <v>866</v>
      </c>
      <c r="EVJ1027" s="207" t="s">
        <v>17</v>
      </c>
      <c r="EVK1027" s="211">
        <v>1</v>
      </c>
      <c r="EVL1027" s="207" t="s">
        <v>540</v>
      </c>
      <c r="EVM1027" s="208">
        <v>900</v>
      </c>
      <c r="EVN1027" s="208">
        <v>900</v>
      </c>
      <c r="EVO1027" s="209">
        <v>27</v>
      </c>
      <c r="EVP1027" s="210" t="s">
        <v>538</v>
      </c>
      <c r="EVQ1027" s="210" t="s">
        <v>866</v>
      </c>
      <c r="EVR1027" s="207" t="s">
        <v>17</v>
      </c>
      <c r="EVS1027" s="211">
        <v>1</v>
      </c>
      <c r="EVT1027" s="207" t="s">
        <v>540</v>
      </c>
      <c r="EVU1027" s="208">
        <v>900</v>
      </c>
      <c r="EVV1027" s="208">
        <v>900</v>
      </c>
      <c r="EVW1027" s="209">
        <v>27</v>
      </c>
      <c r="EVX1027" s="210" t="s">
        <v>538</v>
      </c>
      <c r="EVY1027" s="210" t="s">
        <v>866</v>
      </c>
      <c r="EVZ1027" s="207" t="s">
        <v>17</v>
      </c>
      <c r="EWA1027" s="211">
        <v>1</v>
      </c>
      <c r="EWB1027" s="207" t="s">
        <v>540</v>
      </c>
      <c r="EWC1027" s="208">
        <v>900</v>
      </c>
      <c r="EWD1027" s="208">
        <v>900</v>
      </c>
      <c r="EWE1027" s="209">
        <v>27</v>
      </c>
      <c r="EWF1027" s="210" t="s">
        <v>538</v>
      </c>
      <c r="EWG1027" s="210" t="s">
        <v>866</v>
      </c>
      <c r="EWH1027" s="207" t="s">
        <v>17</v>
      </c>
      <c r="EWI1027" s="211">
        <v>1</v>
      </c>
      <c r="EWJ1027" s="207" t="s">
        <v>540</v>
      </c>
      <c r="EWK1027" s="208">
        <v>900</v>
      </c>
      <c r="EWL1027" s="208">
        <v>900</v>
      </c>
      <c r="EWM1027" s="209">
        <v>27</v>
      </c>
      <c r="EWN1027" s="210" t="s">
        <v>538</v>
      </c>
      <c r="EWO1027" s="210" t="s">
        <v>866</v>
      </c>
      <c r="EWP1027" s="207" t="s">
        <v>17</v>
      </c>
      <c r="EWQ1027" s="211">
        <v>1</v>
      </c>
      <c r="EWR1027" s="207" t="s">
        <v>540</v>
      </c>
      <c r="EWS1027" s="208">
        <v>900</v>
      </c>
      <c r="EWT1027" s="208">
        <v>900</v>
      </c>
      <c r="EWU1027" s="209">
        <v>27</v>
      </c>
      <c r="EWV1027" s="210" t="s">
        <v>538</v>
      </c>
      <c r="EWW1027" s="210" t="s">
        <v>866</v>
      </c>
      <c r="EWX1027" s="207" t="s">
        <v>17</v>
      </c>
      <c r="EWY1027" s="211">
        <v>1</v>
      </c>
      <c r="EWZ1027" s="207" t="s">
        <v>540</v>
      </c>
      <c r="EXA1027" s="208">
        <v>900</v>
      </c>
      <c r="EXB1027" s="208">
        <v>900</v>
      </c>
      <c r="EXC1027" s="209">
        <v>27</v>
      </c>
      <c r="EXD1027" s="210" t="s">
        <v>538</v>
      </c>
      <c r="EXE1027" s="210" t="s">
        <v>866</v>
      </c>
      <c r="EXF1027" s="207" t="s">
        <v>17</v>
      </c>
      <c r="EXG1027" s="211">
        <v>1</v>
      </c>
      <c r="EXH1027" s="207" t="s">
        <v>540</v>
      </c>
      <c r="EXI1027" s="208">
        <v>900</v>
      </c>
      <c r="EXJ1027" s="208">
        <v>900</v>
      </c>
      <c r="EXK1027" s="209">
        <v>27</v>
      </c>
      <c r="EXL1027" s="210" t="s">
        <v>538</v>
      </c>
      <c r="EXM1027" s="210" t="s">
        <v>866</v>
      </c>
      <c r="EXN1027" s="207" t="s">
        <v>17</v>
      </c>
      <c r="EXO1027" s="211">
        <v>1</v>
      </c>
      <c r="EXP1027" s="207" t="s">
        <v>540</v>
      </c>
      <c r="EXQ1027" s="208">
        <v>900</v>
      </c>
      <c r="EXR1027" s="208">
        <v>900</v>
      </c>
      <c r="EXS1027" s="209">
        <v>27</v>
      </c>
      <c r="EXT1027" s="210" t="s">
        <v>538</v>
      </c>
      <c r="EXU1027" s="210" t="s">
        <v>866</v>
      </c>
      <c r="EXV1027" s="207" t="s">
        <v>17</v>
      </c>
      <c r="EXW1027" s="211">
        <v>1</v>
      </c>
      <c r="EXX1027" s="207" t="s">
        <v>540</v>
      </c>
      <c r="EXY1027" s="208">
        <v>900</v>
      </c>
      <c r="EXZ1027" s="208">
        <v>900</v>
      </c>
      <c r="EYA1027" s="209">
        <v>27</v>
      </c>
      <c r="EYB1027" s="210" t="s">
        <v>538</v>
      </c>
      <c r="EYC1027" s="210" t="s">
        <v>866</v>
      </c>
      <c r="EYD1027" s="207" t="s">
        <v>17</v>
      </c>
      <c r="EYE1027" s="211">
        <v>1</v>
      </c>
      <c r="EYF1027" s="207" t="s">
        <v>540</v>
      </c>
      <c r="EYG1027" s="208">
        <v>900</v>
      </c>
      <c r="EYH1027" s="208">
        <v>900</v>
      </c>
      <c r="EYI1027" s="209">
        <v>27</v>
      </c>
      <c r="EYJ1027" s="210" t="s">
        <v>538</v>
      </c>
      <c r="EYK1027" s="210" t="s">
        <v>866</v>
      </c>
      <c r="EYL1027" s="207" t="s">
        <v>17</v>
      </c>
      <c r="EYM1027" s="211">
        <v>1</v>
      </c>
      <c r="EYN1027" s="207" t="s">
        <v>540</v>
      </c>
      <c r="EYO1027" s="208">
        <v>900</v>
      </c>
      <c r="EYP1027" s="208">
        <v>900</v>
      </c>
      <c r="EYQ1027" s="209">
        <v>27</v>
      </c>
      <c r="EYR1027" s="210" t="s">
        <v>538</v>
      </c>
      <c r="EYS1027" s="210" t="s">
        <v>866</v>
      </c>
      <c r="EYT1027" s="207" t="s">
        <v>17</v>
      </c>
      <c r="EYU1027" s="211">
        <v>1</v>
      </c>
      <c r="EYV1027" s="207" t="s">
        <v>540</v>
      </c>
      <c r="EYW1027" s="208">
        <v>900</v>
      </c>
      <c r="EYX1027" s="208">
        <v>900</v>
      </c>
      <c r="EYY1027" s="209">
        <v>27</v>
      </c>
      <c r="EYZ1027" s="210" t="s">
        <v>538</v>
      </c>
      <c r="EZA1027" s="210" t="s">
        <v>866</v>
      </c>
      <c r="EZB1027" s="207" t="s">
        <v>17</v>
      </c>
      <c r="EZC1027" s="211">
        <v>1</v>
      </c>
      <c r="EZD1027" s="207" t="s">
        <v>540</v>
      </c>
      <c r="EZE1027" s="208">
        <v>900</v>
      </c>
      <c r="EZF1027" s="208">
        <v>900</v>
      </c>
      <c r="EZG1027" s="209">
        <v>27</v>
      </c>
      <c r="EZH1027" s="210" t="s">
        <v>538</v>
      </c>
      <c r="EZI1027" s="210" t="s">
        <v>866</v>
      </c>
      <c r="EZJ1027" s="207" t="s">
        <v>17</v>
      </c>
      <c r="EZK1027" s="211">
        <v>1</v>
      </c>
      <c r="EZL1027" s="207" t="s">
        <v>540</v>
      </c>
      <c r="EZM1027" s="208">
        <v>900</v>
      </c>
      <c r="EZN1027" s="208">
        <v>900</v>
      </c>
      <c r="EZO1027" s="209">
        <v>27</v>
      </c>
      <c r="EZP1027" s="210" t="s">
        <v>538</v>
      </c>
      <c r="EZQ1027" s="210" t="s">
        <v>866</v>
      </c>
      <c r="EZR1027" s="207" t="s">
        <v>17</v>
      </c>
      <c r="EZS1027" s="211">
        <v>1</v>
      </c>
      <c r="EZT1027" s="207" t="s">
        <v>540</v>
      </c>
      <c r="EZU1027" s="208">
        <v>900</v>
      </c>
      <c r="EZV1027" s="208">
        <v>900</v>
      </c>
      <c r="EZW1027" s="209">
        <v>27</v>
      </c>
      <c r="EZX1027" s="210" t="s">
        <v>538</v>
      </c>
      <c r="EZY1027" s="210" t="s">
        <v>866</v>
      </c>
      <c r="EZZ1027" s="207" t="s">
        <v>17</v>
      </c>
      <c r="FAA1027" s="211">
        <v>1</v>
      </c>
      <c r="FAB1027" s="207" t="s">
        <v>540</v>
      </c>
      <c r="FAC1027" s="208">
        <v>900</v>
      </c>
      <c r="FAD1027" s="208">
        <v>900</v>
      </c>
      <c r="FAE1027" s="209">
        <v>27</v>
      </c>
      <c r="FAF1027" s="210" t="s">
        <v>538</v>
      </c>
      <c r="FAG1027" s="210" t="s">
        <v>866</v>
      </c>
      <c r="FAH1027" s="207" t="s">
        <v>17</v>
      </c>
      <c r="FAI1027" s="211">
        <v>1</v>
      </c>
      <c r="FAJ1027" s="207" t="s">
        <v>540</v>
      </c>
      <c r="FAK1027" s="208">
        <v>900</v>
      </c>
      <c r="FAL1027" s="208">
        <v>900</v>
      </c>
      <c r="FAM1027" s="209">
        <v>27</v>
      </c>
      <c r="FAN1027" s="210" t="s">
        <v>538</v>
      </c>
      <c r="FAO1027" s="210" t="s">
        <v>866</v>
      </c>
      <c r="FAP1027" s="207" t="s">
        <v>17</v>
      </c>
      <c r="FAQ1027" s="211">
        <v>1</v>
      </c>
      <c r="FAR1027" s="207" t="s">
        <v>540</v>
      </c>
      <c r="FAS1027" s="208">
        <v>900</v>
      </c>
      <c r="FAT1027" s="208">
        <v>900</v>
      </c>
      <c r="FAU1027" s="209">
        <v>27</v>
      </c>
      <c r="FAV1027" s="210" t="s">
        <v>538</v>
      </c>
      <c r="FAW1027" s="210" t="s">
        <v>866</v>
      </c>
      <c r="FAX1027" s="207" t="s">
        <v>17</v>
      </c>
      <c r="FAY1027" s="211">
        <v>1</v>
      </c>
      <c r="FAZ1027" s="207" t="s">
        <v>540</v>
      </c>
      <c r="FBA1027" s="208">
        <v>900</v>
      </c>
      <c r="FBB1027" s="208">
        <v>900</v>
      </c>
      <c r="FBC1027" s="209">
        <v>27</v>
      </c>
      <c r="FBD1027" s="210" t="s">
        <v>538</v>
      </c>
      <c r="FBE1027" s="210" t="s">
        <v>866</v>
      </c>
      <c r="FBF1027" s="207" t="s">
        <v>17</v>
      </c>
      <c r="FBG1027" s="211">
        <v>1</v>
      </c>
      <c r="FBH1027" s="207" t="s">
        <v>540</v>
      </c>
      <c r="FBI1027" s="208">
        <v>900</v>
      </c>
      <c r="FBJ1027" s="208">
        <v>900</v>
      </c>
      <c r="FBK1027" s="209">
        <v>27</v>
      </c>
      <c r="FBL1027" s="210" t="s">
        <v>538</v>
      </c>
      <c r="FBM1027" s="210" t="s">
        <v>866</v>
      </c>
      <c r="FBN1027" s="207" t="s">
        <v>17</v>
      </c>
      <c r="FBO1027" s="211">
        <v>1</v>
      </c>
      <c r="FBP1027" s="207" t="s">
        <v>540</v>
      </c>
      <c r="FBQ1027" s="208">
        <v>900</v>
      </c>
      <c r="FBR1027" s="208">
        <v>900</v>
      </c>
      <c r="FBS1027" s="209">
        <v>27</v>
      </c>
      <c r="FBT1027" s="210" t="s">
        <v>538</v>
      </c>
      <c r="FBU1027" s="210" t="s">
        <v>866</v>
      </c>
      <c r="FBV1027" s="207" t="s">
        <v>17</v>
      </c>
      <c r="FBW1027" s="211">
        <v>1</v>
      </c>
      <c r="FBX1027" s="207" t="s">
        <v>540</v>
      </c>
      <c r="FBY1027" s="208">
        <v>900</v>
      </c>
      <c r="FBZ1027" s="208">
        <v>900</v>
      </c>
      <c r="FCA1027" s="209">
        <v>27</v>
      </c>
      <c r="FCB1027" s="210" t="s">
        <v>538</v>
      </c>
      <c r="FCC1027" s="210" t="s">
        <v>866</v>
      </c>
      <c r="FCD1027" s="207" t="s">
        <v>17</v>
      </c>
      <c r="FCE1027" s="211">
        <v>1</v>
      </c>
      <c r="FCF1027" s="207" t="s">
        <v>540</v>
      </c>
      <c r="FCG1027" s="208">
        <v>900</v>
      </c>
      <c r="FCH1027" s="208">
        <v>900</v>
      </c>
      <c r="FCI1027" s="209">
        <v>27</v>
      </c>
      <c r="FCJ1027" s="210" t="s">
        <v>538</v>
      </c>
      <c r="FCK1027" s="210" t="s">
        <v>866</v>
      </c>
      <c r="FCL1027" s="207" t="s">
        <v>17</v>
      </c>
      <c r="FCM1027" s="211">
        <v>1</v>
      </c>
      <c r="FCN1027" s="207" t="s">
        <v>540</v>
      </c>
      <c r="FCO1027" s="208">
        <v>900</v>
      </c>
      <c r="FCP1027" s="208">
        <v>900</v>
      </c>
      <c r="FCQ1027" s="209">
        <v>27</v>
      </c>
      <c r="FCR1027" s="210" t="s">
        <v>538</v>
      </c>
      <c r="FCS1027" s="210" t="s">
        <v>866</v>
      </c>
      <c r="FCT1027" s="207" t="s">
        <v>17</v>
      </c>
      <c r="FCU1027" s="211">
        <v>1</v>
      </c>
      <c r="FCV1027" s="207" t="s">
        <v>540</v>
      </c>
      <c r="FCW1027" s="208">
        <v>900</v>
      </c>
      <c r="FCX1027" s="208">
        <v>900</v>
      </c>
      <c r="FCY1027" s="209">
        <v>27</v>
      </c>
      <c r="FCZ1027" s="210" t="s">
        <v>538</v>
      </c>
      <c r="FDA1027" s="210" t="s">
        <v>866</v>
      </c>
      <c r="FDB1027" s="207" t="s">
        <v>17</v>
      </c>
      <c r="FDC1027" s="211">
        <v>1</v>
      </c>
      <c r="FDD1027" s="207" t="s">
        <v>540</v>
      </c>
      <c r="FDE1027" s="208">
        <v>900</v>
      </c>
      <c r="FDF1027" s="208">
        <v>900</v>
      </c>
      <c r="FDG1027" s="209">
        <v>27</v>
      </c>
      <c r="FDH1027" s="210" t="s">
        <v>538</v>
      </c>
      <c r="FDI1027" s="210" t="s">
        <v>866</v>
      </c>
      <c r="FDJ1027" s="207" t="s">
        <v>17</v>
      </c>
      <c r="FDK1027" s="211">
        <v>1</v>
      </c>
      <c r="FDL1027" s="207" t="s">
        <v>540</v>
      </c>
      <c r="FDM1027" s="208">
        <v>900</v>
      </c>
      <c r="FDN1027" s="208">
        <v>900</v>
      </c>
      <c r="FDO1027" s="209">
        <v>27</v>
      </c>
      <c r="FDP1027" s="210" t="s">
        <v>538</v>
      </c>
      <c r="FDQ1027" s="210" t="s">
        <v>866</v>
      </c>
      <c r="FDR1027" s="207" t="s">
        <v>17</v>
      </c>
      <c r="FDS1027" s="211">
        <v>1</v>
      </c>
      <c r="FDT1027" s="207" t="s">
        <v>540</v>
      </c>
      <c r="FDU1027" s="208">
        <v>900</v>
      </c>
      <c r="FDV1027" s="208">
        <v>900</v>
      </c>
      <c r="FDW1027" s="209">
        <v>27</v>
      </c>
      <c r="FDX1027" s="210" t="s">
        <v>538</v>
      </c>
      <c r="FDY1027" s="210" t="s">
        <v>866</v>
      </c>
      <c r="FDZ1027" s="207" t="s">
        <v>17</v>
      </c>
      <c r="FEA1027" s="211">
        <v>1</v>
      </c>
      <c r="FEB1027" s="207" t="s">
        <v>540</v>
      </c>
      <c r="FEC1027" s="208">
        <v>900</v>
      </c>
      <c r="FED1027" s="208">
        <v>900</v>
      </c>
      <c r="FEE1027" s="209">
        <v>27</v>
      </c>
      <c r="FEF1027" s="210" t="s">
        <v>538</v>
      </c>
      <c r="FEG1027" s="210" t="s">
        <v>866</v>
      </c>
      <c r="FEH1027" s="207" t="s">
        <v>17</v>
      </c>
      <c r="FEI1027" s="211">
        <v>1</v>
      </c>
      <c r="FEJ1027" s="207" t="s">
        <v>540</v>
      </c>
      <c r="FEK1027" s="208">
        <v>900</v>
      </c>
      <c r="FEL1027" s="208">
        <v>900</v>
      </c>
      <c r="FEM1027" s="209">
        <v>27</v>
      </c>
      <c r="FEN1027" s="210" t="s">
        <v>538</v>
      </c>
      <c r="FEO1027" s="210" t="s">
        <v>866</v>
      </c>
      <c r="FEP1027" s="207" t="s">
        <v>17</v>
      </c>
      <c r="FEQ1027" s="211">
        <v>1</v>
      </c>
      <c r="FER1027" s="207" t="s">
        <v>540</v>
      </c>
      <c r="FES1027" s="208">
        <v>900</v>
      </c>
      <c r="FET1027" s="208">
        <v>900</v>
      </c>
      <c r="FEU1027" s="209">
        <v>27</v>
      </c>
      <c r="FEV1027" s="210" t="s">
        <v>538</v>
      </c>
      <c r="FEW1027" s="210" t="s">
        <v>866</v>
      </c>
      <c r="FEX1027" s="207" t="s">
        <v>17</v>
      </c>
      <c r="FEY1027" s="211">
        <v>1</v>
      </c>
      <c r="FEZ1027" s="207" t="s">
        <v>540</v>
      </c>
      <c r="FFA1027" s="208">
        <v>900</v>
      </c>
      <c r="FFB1027" s="208">
        <v>900</v>
      </c>
      <c r="FFC1027" s="209">
        <v>27</v>
      </c>
      <c r="FFD1027" s="210" t="s">
        <v>538</v>
      </c>
      <c r="FFE1027" s="210" t="s">
        <v>866</v>
      </c>
      <c r="FFF1027" s="207" t="s">
        <v>17</v>
      </c>
      <c r="FFG1027" s="211">
        <v>1</v>
      </c>
      <c r="FFH1027" s="207" t="s">
        <v>540</v>
      </c>
      <c r="FFI1027" s="208">
        <v>900</v>
      </c>
      <c r="FFJ1027" s="208">
        <v>900</v>
      </c>
      <c r="FFK1027" s="209">
        <v>27</v>
      </c>
      <c r="FFL1027" s="210" t="s">
        <v>538</v>
      </c>
      <c r="FFM1027" s="210" t="s">
        <v>866</v>
      </c>
      <c r="FFN1027" s="207" t="s">
        <v>17</v>
      </c>
      <c r="FFO1027" s="211">
        <v>1</v>
      </c>
      <c r="FFP1027" s="207" t="s">
        <v>540</v>
      </c>
      <c r="FFQ1027" s="208">
        <v>900</v>
      </c>
      <c r="FFR1027" s="208">
        <v>900</v>
      </c>
      <c r="FFS1027" s="209">
        <v>27</v>
      </c>
      <c r="FFT1027" s="210" t="s">
        <v>538</v>
      </c>
      <c r="FFU1027" s="210" t="s">
        <v>866</v>
      </c>
      <c r="FFV1027" s="207" t="s">
        <v>17</v>
      </c>
      <c r="FFW1027" s="211">
        <v>1</v>
      </c>
      <c r="FFX1027" s="207" t="s">
        <v>540</v>
      </c>
      <c r="FFY1027" s="208">
        <v>900</v>
      </c>
      <c r="FFZ1027" s="208">
        <v>900</v>
      </c>
      <c r="FGA1027" s="209">
        <v>27</v>
      </c>
      <c r="FGB1027" s="210" t="s">
        <v>538</v>
      </c>
      <c r="FGC1027" s="210" t="s">
        <v>866</v>
      </c>
      <c r="FGD1027" s="207" t="s">
        <v>17</v>
      </c>
      <c r="FGE1027" s="211">
        <v>1</v>
      </c>
      <c r="FGF1027" s="207" t="s">
        <v>540</v>
      </c>
      <c r="FGG1027" s="208">
        <v>900</v>
      </c>
      <c r="FGH1027" s="208">
        <v>900</v>
      </c>
      <c r="FGI1027" s="209">
        <v>27</v>
      </c>
      <c r="FGJ1027" s="210" t="s">
        <v>538</v>
      </c>
      <c r="FGK1027" s="210" t="s">
        <v>866</v>
      </c>
      <c r="FGL1027" s="207" t="s">
        <v>17</v>
      </c>
      <c r="FGM1027" s="211">
        <v>1</v>
      </c>
      <c r="FGN1027" s="207" t="s">
        <v>540</v>
      </c>
      <c r="FGO1027" s="208">
        <v>900</v>
      </c>
      <c r="FGP1027" s="208">
        <v>900</v>
      </c>
      <c r="FGQ1027" s="209">
        <v>27</v>
      </c>
      <c r="FGR1027" s="210" t="s">
        <v>538</v>
      </c>
      <c r="FGS1027" s="210" t="s">
        <v>866</v>
      </c>
      <c r="FGT1027" s="207" t="s">
        <v>17</v>
      </c>
      <c r="FGU1027" s="211">
        <v>1</v>
      </c>
      <c r="FGV1027" s="207" t="s">
        <v>540</v>
      </c>
      <c r="FGW1027" s="208">
        <v>900</v>
      </c>
      <c r="FGX1027" s="208">
        <v>900</v>
      </c>
      <c r="FGY1027" s="209">
        <v>27</v>
      </c>
      <c r="FGZ1027" s="210" t="s">
        <v>538</v>
      </c>
      <c r="FHA1027" s="210" t="s">
        <v>866</v>
      </c>
      <c r="FHB1027" s="207" t="s">
        <v>17</v>
      </c>
      <c r="FHC1027" s="211">
        <v>1</v>
      </c>
      <c r="FHD1027" s="207" t="s">
        <v>540</v>
      </c>
      <c r="FHE1027" s="208">
        <v>900</v>
      </c>
      <c r="FHF1027" s="208">
        <v>900</v>
      </c>
      <c r="FHG1027" s="209">
        <v>27</v>
      </c>
      <c r="FHH1027" s="210" t="s">
        <v>538</v>
      </c>
      <c r="FHI1027" s="210" t="s">
        <v>866</v>
      </c>
      <c r="FHJ1027" s="207" t="s">
        <v>17</v>
      </c>
      <c r="FHK1027" s="211">
        <v>1</v>
      </c>
      <c r="FHL1027" s="207" t="s">
        <v>540</v>
      </c>
      <c r="FHM1027" s="208">
        <v>900</v>
      </c>
      <c r="FHN1027" s="208">
        <v>900</v>
      </c>
      <c r="FHO1027" s="209">
        <v>27</v>
      </c>
      <c r="FHP1027" s="210" t="s">
        <v>538</v>
      </c>
      <c r="FHQ1027" s="210" t="s">
        <v>866</v>
      </c>
      <c r="FHR1027" s="207" t="s">
        <v>17</v>
      </c>
      <c r="FHS1027" s="211">
        <v>1</v>
      </c>
      <c r="FHT1027" s="207" t="s">
        <v>540</v>
      </c>
      <c r="FHU1027" s="208">
        <v>900</v>
      </c>
      <c r="FHV1027" s="208">
        <v>900</v>
      </c>
      <c r="FHW1027" s="209">
        <v>27</v>
      </c>
      <c r="FHX1027" s="210" t="s">
        <v>538</v>
      </c>
      <c r="FHY1027" s="210" t="s">
        <v>866</v>
      </c>
      <c r="FHZ1027" s="207" t="s">
        <v>17</v>
      </c>
      <c r="FIA1027" s="211">
        <v>1</v>
      </c>
      <c r="FIB1027" s="207" t="s">
        <v>540</v>
      </c>
      <c r="FIC1027" s="208">
        <v>900</v>
      </c>
      <c r="FID1027" s="208">
        <v>900</v>
      </c>
      <c r="FIE1027" s="209">
        <v>27</v>
      </c>
      <c r="FIF1027" s="210" t="s">
        <v>538</v>
      </c>
      <c r="FIG1027" s="210" t="s">
        <v>866</v>
      </c>
      <c r="FIH1027" s="207" t="s">
        <v>17</v>
      </c>
      <c r="FII1027" s="211">
        <v>1</v>
      </c>
      <c r="FIJ1027" s="207" t="s">
        <v>540</v>
      </c>
      <c r="FIK1027" s="208">
        <v>900</v>
      </c>
      <c r="FIL1027" s="208">
        <v>900</v>
      </c>
      <c r="FIM1027" s="209">
        <v>27</v>
      </c>
      <c r="FIN1027" s="210" t="s">
        <v>538</v>
      </c>
      <c r="FIO1027" s="210" t="s">
        <v>866</v>
      </c>
      <c r="FIP1027" s="207" t="s">
        <v>17</v>
      </c>
      <c r="FIQ1027" s="211">
        <v>1</v>
      </c>
      <c r="FIR1027" s="207" t="s">
        <v>540</v>
      </c>
      <c r="FIS1027" s="208">
        <v>900</v>
      </c>
      <c r="FIT1027" s="208">
        <v>900</v>
      </c>
      <c r="FIU1027" s="209">
        <v>27</v>
      </c>
      <c r="FIV1027" s="210" t="s">
        <v>538</v>
      </c>
      <c r="FIW1027" s="210" t="s">
        <v>866</v>
      </c>
      <c r="FIX1027" s="207" t="s">
        <v>17</v>
      </c>
      <c r="FIY1027" s="211">
        <v>1</v>
      </c>
      <c r="FIZ1027" s="207" t="s">
        <v>540</v>
      </c>
      <c r="FJA1027" s="208">
        <v>900</v>
      </c>
      <c r="FJB1027" s="208">
        <v>900</v>
      </c>
      <c r="FJC1027" s="209">
        <v>27</v>
      </c>
      <c r="FJD1027" s="210" t="s">
        <v>538</v>
      </c>
      <c r="FJE1027" s="210" t="s">
        <v>866</v>
      </c>
      <c r="FJF1027" s="207" t="s">
        <v>17</v>
      </c>
      <c r="FJG1027" s="211">
        <v>1</v>
      </c>
      <c r="FJH1027" s="207" t="s">
        <v>540</v>
      </c>
      <c r="FJI1027" s="208">
        <v>900</v>
      </c>
      <c r="FJJ1027" s="208">
        <v>900</v>
      </c>
      <c r="FJK1027" s="209">
        <v>27</v>
      </c>
      <c r="FJL1027" s="210" t="s">
        <v>538</v>
      </c>
      <c r="FJM1027" s="210" t="s">
        <v>866</v>
      </c>
      <c r="FJN1027" s="207" t="s">
        <v>17</v>
      </c>
      <c r="FJO1027" s="211">
        <v>1</v>
      </c>
      <c r="FJP1027" s="207" t="s">
        <v>540</v>
      </c>
      <c r="FJQ1027" s="208">
        <v>900</v>
      </c>
      <c r="FJR1027" s="208">
        <v>900</v>
      </c>
      <c r="FJS1027" s="209">
        <v>27</v>
      </c>
      <c r="FJT1027" s="210" t="s">
        <v>538</v>
      </c>
      <c r="FJU1027" s="210" t="s">
        <v>866</v>
      </c>
      <c r="FJV1027" s="207" t="s">
        <v>17</v>
      </c>
      <c r="FJW1027" s="211">
        <v>1</v>
      </c>
      <c r="FJX1027" s="207" t="s">
        <v>540</v>
      </c>
      <c r="FJY1027" s="208">
        <v>900</v>
      </c>
      <c r="FJZ1027" s="208">
        <v>900</v>
      </c>
      <c r="FKA1027" s="209">
        <v>27</v>
      </c>
      <c r="FKB1027" s="210" t="s">
        <v>538</v>
      </c>
      <c r="FKC1027" s="210" t="s">
        <v>866</v>
      </c>
      <c r="FKD1027" s="207" t="s">
        <v>17</v>
      </c>
      <c r="FKE1027" s="211">
        <v>1</v>
      </c>
      <c r="FKF1027" s="207" t="s">
        <v>540</v>
      </c>
      <c r="FKG1027" s="208">
        <v>900</v>
      </c>
      <c r="FKH1027" s="208">
        <v>900</v>
      </c>
      <c r="FKI1027" s="209">
        <v>27</v>
      </c>
      <c r="FKJ1027" s="210" t="s">
        <v>538</v>
      </c>
      <c r="FKK1027" s="210" t="s">
        <v>866</v>
      </c>
      <c r="FKL1027" s="207" t="s">
        <v>17</v>
      </c>
      <c r="FKM1027" s="211">
        <v>1</v>
      </c>
      <c r="FKN1027" s="207" t="s">
        <v>540</v>
      </c>
      <c r="FKO1027" s="208">
        <v>900</v>
      </c>
      <c r="FKP1027" s="208">
        <v>900</v>
      </c>
      <c r="FKQ1027" s="209">
        <v>27</v>
      </c>
      <c r="FKR1027" s="210" t="s">
        <v>538</v>
      </c>
      <c r="FKS1027" s="210" t="s">
        <v>866</v>
      </c>
      <c r="FKT1027" s="207" t="s">
        <v>17</v>
      </c>
      <c r="FKU1027" s="211">
        <v>1</v>
      </c>
      <c r="FKV1027" s="207" t="s">
        <v>540</v>
      </c>
      <c r="FKW1027" s="208">
        <v>900</v>
      </c>
      <c r="FKX1027" s="208">
        <v>900</v>
      </c>
      <c r="FKY1027" s="209">
        <v>27</v>
      </c>
      <c r="FKZ1027" s="210" t="s">
        <v>538</v>
      </c>
      <c r="FLA1027" s="210" t="s">
        <v>866</v>
      </c>
      <c r="FLB1027" s="207" t="s">
        <v>17</v>
      </c>
      <c r="FLC1027" s="211">
        <v>1</v>
      </c>
      <c r="FLD1027" s="207" t="s">
        <v>540</v>
      </c>
      <c r="FLE1027" s="208">
        <v>900</v>
      </c>
      <c r="FLF1027" s="208">
        <v>900</v>
      </c>
      <c r="FLG1027" s="209">
        <v>27</v>
      </c>
      <c r="FLH1027" s="210" t="s">
        <v>538</v>
      </c>
      <c r="FLI1027" s="210" t="s">
        <v>866</v>
      </c>
      <c r="FLJ1027" s="207" t="s">
        <v>17</v>
      </c>
      <c r="FLK1027" s="211">
        <v>1</v>
      </c>
      <c r="FLL1027" s="207" t="s">
        <v>540</v>
      </c>
      <c r="FLM1027" s="208">
        <v>900</v>
      </c>
      <c r="FLN1027" s="208">
        <v>900</v>
      </c>
      <c r="FLO1027" s="209">
        <v>27</v>
      </c>
      <c r="FLP1027" s="210" t="s">
        <v>538</v>
      </c>
      <c r="FLQ1027" s="210" t="s">
        <v>866</v>
      </c>
      <c r="FLR1027" s="207" t="s">
        <v>17</v>
      </c>
      <c r="FLS1027" s="211">
        <v>1</v>
      </c>
      <c r="FLT1027" s="207" t="s">
        <v>540</v>
      </c>
      <c r="FLU1027" s="208">
        <v>900</v>
      </c>
      <c r="FLV1027" s="208">
        <v>900</v>
      </c>
      <c r="FLW1027" s="209">
        <v>27</v>
      </c>
      <c r="FLX1027" s="210" t="s">
        <v>538</v>
      </c>
      <c r="FLY1027" s="210" t="s">
        <v>866</v>
      </c>
      <c r="FLZ1027" s="207" t="s">
        <v>17</v>
      </c>
      <c r="FMA1027" s="211">
        <v>1</v>
      </c>
      <c r="FMB1027" s="207" t="s">
        <v>540</v>
      </c>
      <c r="FMC1027" s="208">
        <v>900</v>
      </c>
      <c r="FMD1027" s="208">
        <v>900</v>
      </c>
      <c r="FME1027" s="209">
        <v>27</v>
      </c>
      <c r="FMF1027" s="210" t="s">
        <v>538</v>
      </c>
      <c r="FMG1027" s="210" t="s">
        <v>866</v>
      </c>
      <c r="FMH1027" s="207" t="s">
        <v>17</v>
      </c>
      <c r="FMI1027" s="211">
        <v>1</v>
      </c>
      <c r="FMJ1027" s="207" t="s">
        <v>540</v>
      </c>
      <c r="FMK1027" s="208">
        <v>900</v>
      </c>
      <c r="FML1027" s="208">
        <v>900</v>
      </c>
      <c r="FMM1027" s="209">
        <v>27</v>
      </c>
      <c r="FMN1027" s="210" t="s">
        <v>538</v>
      </c>
      <c r="FMO1027" s="210" t="s">
        <v>866</v>
      </c>
      <c r="FMP1027" s="207" t="s">
        <v>17</v>
      </c>
      <c r="FMQ1027" s="211">
        <v>1</v>
      </c>
      <c r="FMR1027" s="207" t="s">
        <v>540</v>
      </c>
      <c r="FMS1027" s="208">
        <v>900</v>
      </c>
      <c r="FMT1027" s="208">
        <v>900</v>
      </c>
      <c r="FMU1027" s="209">
        <v>27</v>
      </c>
      <c r="FMV1027" s="210" t="s">
        <v>538</v>
      </c>
      <c r="FMW1027" s="210" t="s">
        <v>866</v>
      </c>
      <c r="FMX1027" s="207" t="s">
        <v>17</v>
      </c>
      <c r="FMY1027" s="211">
        <v>1</v>
      </c>
      <c r="FMZ1027" s="207" t="s">
        <v>540</v>
      </c>
      <c r="FNA1027" s="208">
        <v>900</v>
      </c>
      <c r="FNB1027" s="208">
        <v>900</v>
      </c>
      <c r="FNC1027" s="209">
        <v>27</v>
      </c>
      <c r="FND1027" s="210" t="s">
        <v>538</v>
      </c>
      <c r="FNE1027" s="210" t="s">
        <v>866</v>
      </c>
      <c r="FNF1027" s="207" t="s">
        <v>17</v>
      </c>
      <c r="FNG1027" s="211">
        <v>1</v>
      </c>
      <c r="FNH1027" s="207" t="s">
        <v>540</v>
      </c>
      <c r="FNI1027" s="208">
        <v>900</v>
      </c>
      <c r="FNJ1027" s="208">
        <v>900</v>
      </c>
      <c r="FNK1027" s="209">
        <v>27</v>
      </c>
      <c r="FNL1027" s="210" t="s">
        <v>538</v>
      </c>
      <c r="FNM1027" s="210" t="s">
        <v>866</v>
      </c>
      <c r="FNN1027" s="207" t="s">
        <v>17</v>
      </c>
      <c r="FNO1027" s="211">
        <v>1</v>
      </c>
      <c r="FNP1027" s="207" t="s">
        <v>540</v>
      </c>
      <c r="FNQ1027" s="208">
        <v>900</v>
      </c>
      <c r="FNR1027" s="208">
        <v>900</v>
      </c>
      <c r="FNS1027" s="209">
        <v>27</v>
      </c>
      <c r="FNT1027" s="210" t="s">
        <v>538</v>
      </c>
      <c r="FNU1027" s="210" t="s">
        <v>866</v>
      </c>
      <c r="FNV1027" s="207" t="s">
        <v>17</v>
      </c>
      <c r="FNW1027" s="211">
        <v>1</v>
      </c>
      <c r="FNX1027" s="207" t="s">
        <v>540</v>
      </c>
      <c r="FNY1027" s="208">
        <v>900</v>
      </c>
      <c r="FNZ1027" s="208">
        <v>900</v>
      </c>
      <c r="FOA1027" s="209">
        <v>27</v>
      </c>
      <c r="FOB1027" s="210" t="s">
        <v>538</v>
      </c>
      <c r="FOC1027" s="210" t="s">
        <v>866</v>
      </c>
      <c r="FOD1027" s="207" t="s">
        <v>17</v>
      </c>
      <c r="FOE1027" s="211">
        <v>1</v>
      </c>
      <c r="FOF1027" s="207" t="s">
        <v>540</v>
      </c>
      <c r="FOG1027" s="208">
        <v>900</v>
      </c>
      <c r="FOH1027" s="208">
        <v>900</v>
      </c>
      <c r="FOI1027" s="209">
        <v>27</v>
      </c>
      <c r="FOJ1027" s="210" t="s">
        <v>538</v>
      </c>
      <c r="FOK1027" s="210" t="s">
        <v>866</v>
      </c>
      <c r="FOL1027" s="207" t="s">
        <v>17</v>
      </c>
      <c r="FOM1027" s="211">
        <v>1</v>
      </c>
      <c r="FON1027" s="207" t="s">
        <v>540</v>
      </c>
      <c r="FOO1027" s="208">
        <v>900</v>
      </c>
      <c r="FOP1027" s="208">
        <v>900</v>
      </c>
      <c r="FOQ1027" s="209">
        <v>27</v>
      </c>
      <c r="FOR1027" s="210" t="s">
        <v>538</v>
      </c>
      <c r="FOS1027" s="210" t="s">
        <v>866</v>
      </c>
      <c r="FOT1027" s="207" t="s">
        <v>17</v>
      </c>
      <c r="FOU1027" s="211">
        <v>1</v>
      </c>
      <c r="FOV1027" s="207" t="s">
        <v>540</v>
      </c>
      <c r="FOW1027" s="208">
        <v>900</v>
      </c>
      <c r="FOX1027" s="208">
        <v>900</v>
      </c>
      <c r="FOY1027" s="209">
        <v>27</v>
      </c>
      <c r="FOZ1027" s="210" t="s">
        <v>538</v>
      </c>
      <c r="FPA1027" s="210" t="s">
        <v>866</v>
      </c>
      <c r="FPB1027" s="207" t="s">
        <v>17</v>
      </c>
      <c r="FPC1027" s="211">
        <v>1</v>
      </c>
      <c r="FPD1027" s="207" t="s">
        <v>540</v>
      </c>
      <c r="FPE1027" s="208">
        <v>900</v>
      </c>
      <c r="FPF1027" s="208">
        <v>900</v>
      </c>
      <c r="FPG1027" s="209">
        <v>27</v>
      </c>
      <c r="FPH1027" s="210" t="s">
        <v>538</v>
      </c>
      <c r="FPI1027" s="210" t="s">
        <v>866</v>
      </c>
      <c r="FPJ1027" s="207" t="s">
        <v>17</v>
      </c>
      <c r="FPK1027" s="211">
        <v>1</v>
      </c>
      <c r="FPL1027" s="207" t="s">
        <v>540</v>
      </c>
      <c r="FPM1027" s="208">
        <v>900</v>
      </c>
      <c r="FPN1027" s="208">
        <v>900</v>
      </c>
      <c r="FPO1027" s="209">
        <v>27</v>
      </c>
      <c r="FPP1027" s="210" t="s">
        <v>538</v>
      </c>
      <c r="FPQ1027" s="210" t="s">
        <v>866</v>
      </c>
      <c r="FPR1027" s="207" t="s">
        <v>17</v>
      </c>
      <c r="FPS1027" s="211">
        <v>1</v>
      </c>
      <c r="FPT1027" s="207" t="s">
        <v>540</v>
      </c>
      <c r="FPU1027" s="208">
        <v>900</v>
      </c>
      <c r="FPV1027" s="208">
        <v>900</v>
      </c>
      <c r="FPW1027" s="209">
        <v>27</v>
      </c>
      <c r="FPX1027" s="210" t="s">
        <v>538</v>
      </c>
      <c r="FPY1027" s="210" t="s">
        <v>866</v>
      </c>
      <c r="FPZ1027" s="207" t="s">
        <v>17</v>
      </c>
      <c r="FQA1027" s="211">
        <v>1</v>
      </c>
      <c r="FQB1027" s="207" t="s">
        <v>540</v>
      </c>
      <c r="FQC1027" s="208">
        <v>900</v>
      </c>
      <c r="FQD1027" s="208">
        <v>900</v>
      </c>
      <c r="FQE1027" s="209">
        <v>27</v>
      </c>
      <c r="FQF1027" s="210" t="s">
        <v>538</v>
      </c>
      <c r="FQG1027" s="210" t="s">
        <v>866</v>
      </c>
      <c r="FQH1027" s="207" t="s">
        <v>17</v>
      </c>
      <c r="FQI1027" s="211">
        <v>1</v>
      </c>
      <c r="FQJ1027" s="207" t="s">
        <v>540</v>
      </c>
      <c r="FQK1027" s="208">
        <v>900</v>
      </c>
      <c r="FQL1027" s="208">
        <v>900</v>
      </c>
      <c r="FQM1027" s="209">
        <v>27</v>
      </c>
      <c r="FQN1027" s="210" t="s">
        <v>538</v>
      </c>
      <c r="FQO1027" s="210" t="s">
        <v>866</v>
      </c>
      <c r="FQP1027" s="207" t="s">
        <v>17</v>
      </c>
      <c r="FQQ1027" s="211">
        <v>1</v>
      </c>
      <c r="FQR1027" s="207" t="s">
        <v>540</v>
      </c>
      <c r="FQS1027" s="208">
        <v>900</v>
      </c>
      <c r="FQT1027" s="208">
        <v>900</v>
      </c>
      <c r="FQU1027" s="209">
        <v>27</v>
      </c>
      <c r="FQV1027" s="210" t="s">
        <v>538</v>
      </c>
      <c r="FQW1027" s="210" t="s">
        <v>866</v>
      </c>
      <c r="FQX1027" s="207" t="s">
        <v>17</v>
      </c>
      <c r="FQY1027" s="211">
        <v>1</v>
      </c>
      <c r="FQZ1027" s="207" t="s">
        <v>540</v>
      </c>
      <c r="FRA1027" s="208">
        <v>900</v>
      </c>
      <c r="FRB1027" s="208">
        <v>900</v>
      </c>
      <c r="FRC1027" s="209">
        <v>27</v>
      </c>
      <c r="FRD1027" s="210" t="s">
        <v>538</v>
      </c>
      <c r="FRE1027" s="210" t="s">
        <v>866</v>
      </c>
      <c r="FRF1027" s="207" t="s">
        <v>17</v>
      </c>
      <c r="FRG1027" s="211">
        <v>1</v>
      </c>
      <c r="FRH1027" s="207" t="s">
        <v>540</v>
      </c>
      <c r="FRI1027" s="208">
        <v>900</v>
      </c>
      <c r="FRJ1027" s="208">
        <v>900</v>
      </c>
      <c r="FRK1027" s="209">
        <v>27</v>
      </c>
      <c r="FRL1027" s="210" t="s">
        <v>538</v>
      </c>
      <c r="FRM1027" s="210" t="s">
        <v>866</v>
      </c>
      <c r="FRN1027" s="207" t="s">
        <v>17</v>
      </c>
      <c r="FRO1027" s="211">
        <v>1</v>
      </c>
      <c r="FRP1027" s="207" t="s">
        <v>540</v>
      </c>
      <c r="FRQ1027" s="208">
        <v>900</v>
      </c>
      <c r="FRR1027" s="208">
        <v>900</v>
      </c>
      <c r="FRS1027" s="209">
        <v>27</v>
      </c>
      <c r="FRT1027" s="210" t="s">
        <v>538</v>
      </c>
      <c r="FRU1027" s="210" t="s">
        <v>866</v>
      </c>
      <c r="FRV1027" s="207" t="s">
        <v>17</v>
      </c>
      <c r="FRW1027" s="211">
        <v>1</v>
      </c>
      <c r="FRX1027" s="207" t="s">
        <v>540</v>
      </c>
      <c r="FRY1027" s="208">
        <v>900</v>
      </c>
      <c r="FRZ1027" s="208">
        <v>900</v>
      </c>
      <c r="FSA1027" s="209">
        <v>27</v>
      </c>
      <c r="FSB1027" s="210" t="s">
        <v>538</v>
      </c>
      <c r="FSC1027" s="210" t="s">
        <v>866</v>
      </c>
      <c r="FSD1027" s="207" t="s">
        <v>17</v>
      </c>
      <c r="FSE1027" s="211">
        <v>1</v>
      </c>
      <c r="FSF1027" s="207" t="s">
        <v>540</v>
      </c>
      <c r="FSG1027" s="208">
        <v>900</v>
      </c>
      <c r="FSH1027" s="208">
        <v>900</v>
      </c>
      <c r="FSI1027" s="209">
        <v>27</v>
      </c>
      <c r="FSJ1027" s="210" t="s">
        <v>538</v>
      </c>
      <c r="FSK1027" s="210" t="s">
        <v>866</v>
      </c>
      <c r="FSL1027" s="207" t="s">
        <v>17</v>
      </c>
      <c r="FSM1027" s="211">
        <v>1</v>
      </c>
      <c r="FSN1027" s="207" t="s">
        <v>540</v>
      </c>
      <c r="FSO1027" s="208">
        <v>900</v>
      </c>
      <c r="FSP1027" s="208">
        <v>900</v>
      </c>
      <c r="FSQ1027" s="209">
        <v>27</v>
      </c>
      <c r="FSR1027" s="210" t="s">
        <v>538</v>
      </c>
      <c r="FSS1027" s="210" t="s">
        <v>866</v>
      </c>
      <c r="FST1027" s="207" t="s">
        <v>17</v>
      </c>
      <c r="FSU1027" s="211">
        <v>1</v>
      </c>
      <c r="FSV1027" s="207" t="s">
        <v>540</v>
      </c>
      <c r="FSW1027" s="208">
        <v>900</v>
      </c>
      <c r="FSX1027" s="208">
        <v>900</v>
      </c>
      <c r="FSY1027" s="209">
        <v>27</v>
      </c>
      <c r="FSZ1027" s="210" t="s">
        <v>538</v>
      </c>
      <c r="FTA1027" s="210" t="s">
        <v>866</v>
      </c>
      <c r="FTB1027" s="207" t="s">
        <v>17</v>
      </c>
      <c r="FTC1027" s="211">
        <v>1</v>
      </c>
      <c r="FTD1027" s="207" t="s">
        <v>540</v>
      </c>
      <c r="FTE1027" s="208">
        <v>900</v>
      </c>
      <c r="FTF1027" s="208">
        <v>900</v>
      </c>
      <c r="FTG1027" s="209">
        <v>27</v>
      </c>
      <c r="FTH1027" s="210" t="s">
        <v>538</v>
      </c>
      <c r="FTI1027" s="210" t="s">
        <v>866</v>
      </c>
      <c r="FTJ1027" s="207" t="s">
        <v>17</v>
      </c>
      <c r="FTK1027" s="211">
        <v>1</v>
      </c>
      <c r="FTL1027" s="207" t="s">
        <v>540</v>
      </c>
      <c r="FTM1027" s="208">
        <v>900</v>
      </c>
      <c r="FTN1027" s="208">
        <v>900</v>
      </c>
      <c r="FTO1027" s="209">
        <v>27</v>
      </c>
      <c r="FTP1027" s="210" t="s">
        <v>538</v>
      </c>
      <c r="FTQ1027" s="210" t="s">
        <v>866</v>
      </c>
      <c r="FTR1027" s="207" t="s">
        <v>17</v>
      </c>
      <c r="FTS1027" s="211">
        <v>1</v>
      </c>
      <c r="FTT1027" s="207" t="s">
        <v>540</v>
      </c>
      <c r="FTU1027" s="208">
        <v>900</v>
      </c>
      <c r="FTV1027" s="208">
        <v>900</v>
      </c>
      <c r="FTW1027" s="209">
        <v>27</v>
      </c>
      <c r="FTX1027" s="210" t="s">
        <v>538</v>
      </c>
      <c r="FTY1027" s="210" t="s">
        <v>866</v>
      </c>
      <c r="FTZ1027" s="207" t="s">
        <v>17</v>
      </c>
      <c r="FUA1027" s="211">
        <v>1</v>
      </c>
      <c r="FUB1027" s="207" t="s">
        <v>540</v>
      </c>
      <c r="FUC1027" s="208">
        <v>900</v>
      </c>
      <c r="FUD1027" s="208">
        <v>900</v>
      </c>
      <c r="FUE1027" s="209">
        <v>27</v>
      </c>
      <c r="FUF1027" s="210" t="s">
        <v>538</v>
      </c>
      <c r="FUG1027" s="210" t="s">
        <v>866</v>
      </c>
      <c r="FUH1027" s="207" t="s">
        <v>17</v>
      </c>
      <c r="FUI1027" s="211">
        <v>1</v>
      </c>
      <c r="FUJ1027" s="207" t="s">
        <v>540</v>
      </c>
      <c r="FUK1027" s="208">
        <v>900</v>
      </c>
      <c r="FUL1027" s="208">
        <v>900</v>
      </c>
      <c r="FUM1027" s="209">
        <v>27</v>
      </c>
      <c r="FUN1027" s="210" t="s">
        <v>538</v>
      </c>
      <c r="FUO1027" s="210" t="s">
        <v>866</v>
      </c>
      <c r="FUP1027" s="207" t="s">
        <v>17</v>
      </c>
      <c r="FUQ1027" s="211">
        <v>1</v>
      </c>
      <c r="FUR1027" s="207" t="s">
        <v>540</v>
      </c>
      <c r="FUS1027" s="208">
        <v>900</v>
      </c>
      <c r="FUT1027" s="208">
        <v>900</v>
      </c>
      <c r="FUU1027" s="209">
        <v>27</v>
      </c>
      <c r="FUV1027" s="210" t="s">
        <v>538</v>
      </c>
      <c r="FUW1027" s="210" t="s">
        <v>866</v>
      </c>
      <c r="FUX1027" s="207" t="s">
        <v>17</v>
      </c>
      <c r="FUY1027" s="211">
        <v>1</v>
      </c>
      <c r="FUZ1027" s="207" t="s">
        <v>540</v>
      </c>
      <c r="FVA1027" s="208">
        <v>900</v>
      </c>
      <c r="FVB1027" s="208">
        <v>900</v>
      </c>
      <c r="FVC1027" s="209">
        <v>27</v>
      </c>
      <c r="FVD1027" s="210" t="s">
        <v>538</v>
      </c>
      <c r="FVE1027" s="210" t="s">
        <v>866</v>
      </c>
      <c r="FVF1027" s="207" t="s">
        <v>17</v>
      </c>
      <c r="FVG1027" s="211">
        <v>1</v>
      </c>
      <c r="FVH1027" s="207" t="s">
        <v>540</v>
      </c>
      <c r="FVI1027" s="208">
        <v>900</v>
      </c>
      <c r="FVJ1027" s="208">
        <v>900</v>
      </c>
      <c r="FVK1027" s="209">
        <v>27</v>
      </c>
      <c r="FVL1027" s="210" t="s">
        <v>538</v>
      </c>
      <c r="FVM1027" s="210" t="s">
        <v>866</v>
      </c>
      <c r="FVN1027" s="207" t="s">
        <v>17</v>
      </c>
      <c r="FVO1027" s="211">
        <v>1</v>
      </c>
      <c r="FVP1027" s="207" t="s">
        <v>540</v>
      </c>
      <c r="FVQ1027" s="208">
        <v>900</v>
      </c>
      <c r="FVR1027" s="208">
        <v>900</v>
      </c>
      <c r="FVS1027" s="209">
        <v>27</v>
      </c>
      <c r="FVT1027" s="210" t="s">
        <v>538</v>
      </c>
      <c r="FVU1027" s="210" t="s">
        <v>866</v>
      </c>
      <c r="FVV1027" s="207" t="s">
        <v>17</v>
      </c>
      <c r="FVW1027" s="211">
        <v>1</v>
      </c>
      <c r="FVX1027" s="207" t="s">
        <v>540</v>
      </c>
      <c r="FVY1027" s="208">
        <v>900</v>
      </c>
      <c r="FVZ1027" s="208">
        <v>900</v>
      </c>
      <c r="FWA1027" s="209">
        <v>27</v>
      </c>
      <c r="FWB1027" s="210" t="s">
        <v>538</v>
      </c>
      <c r="FWC1027" s="210" t="s">
        <v>866</v>
      </c>
      <c r="FWD1027" s="207" t="s">
        <v>17</v>
      </c>
      <c r="FWE1027" s="211">
        <v>1</v>
      </c>
      <c r="FWF1027" s="207" t="s">
        <v>540</v>
      </c>
      <c r="FWG1027" s="208">
        <v>900</v>
      </c>
      <c r="FWH1027" s="208">
        <v>900</v>
      </c>
      <c r="FWI1027" s="209">
        <v>27</v>
      </c>
      <c r="FWJ1027" s="210" t="s">
        <v>538</v>
      </c>
      <c r="FWK1027" s="210" t="s">
        <v>866</v>
      </c>
      <c r="FWL1027" s="207" t="s">
        <v>17</v>
      </c>
      <c r="FWM1027" s="211">
        <v>1</v>
      </c>
      <c r="FWN1027" s="207" t="s">
        <v>540</v>
      </c>
      <c r="FWO1027" s="208">
        <v>900</v>
      </c>
      <c r="FWP1027" s="208">
        <v>900</v>
      </c>
      <c r="FWQ1027" s="209">
        <v>27</v>
      </c>
      <c r="FWR1027" s="210" t="s">
        <v>538</v>
      </c>
      <c r="FWS1027" s="210" t="s">
        <v>866</v>
      </c>
      <c r="FWT1027" s="207" t="s">
        <v>17</v>
      </c>
      <c r="FWU1027" s="211">
        <v>1</v>
      </c>
      <c r="FWV1027" s="207" t="s">
        <v>540</v>
      </c>
      <c r="FWW1027" s="208">
        <v>900</v>
      </c>
      <c r="FWX1027" s="208">
        <v>900</v>
      </c>
      <c r="FWY1027" s="209">
        <v>27</v>
      </c>
      <c r="FWZ1027" s="210" t="s">
        <v>538</v>
      </c>
      <c r="FXA1027" s="210" t="s">
        <v>866</v>
      </c>
      <c r="FXB1027" s="207" t="s">
        <v>17</v>
      </c>
      <c r="FXC1027" s="211">
        <v>1</v>
      </c>
      <c r="FXD1027" s="207" t="s">
        <v>540</v>
      </c>
      <c r="FXE1027" s="208">
        <v>900</v>
      </c>
      <c r="FXF1027" s="208">
        <v>900</v>
      </c>
      <c r="FXG1027" s="209">
        <v>27</v>
      </c>
      <c r="FXH1027" s="210" t="s">
        <v>538</v>
      </c>
      <c r="FXI1027" s="210" t="s">
        <v>866</v>
      </c>
      <c r="FXJ1027" s="207" t="s">
        <v>17</v>
      </c>
      <c r="FXK1027" s="211">
        <v>1</v>
      </c>
      <c r="FXL1027" s="207" t="s">
        <v>540</v>
      </c>
      <c r="FXM1027" s="208">
        <v>900</v>
      </c>
      <c r="FXN1027" s="208">
        <v>900</v>
      </c>
      <c r="FXO1027" s="209">
        <v>27</v>
      </c>
      <c r="FXP1027" s="210" t="s">
        <v>538</v>
      </c>
      <c r="FXQ1027" s="210" t="s">
        <v>866</v>
      </c>
      <c r="FXR1027" s="207" t="s">
        <v>17</v>
      </c>
      <c r="FXS1027" s="211">
        <v>1</v>
      </c>
      <c r="FXT1027" s="207" t="s">
        <v>540</v>
      </c>
      <c r="FXU1027" s="208">
        <v>900</v>
      </c>
      <c r="FXV1027" s="208">
        <v>900</v>
      </c>
      <c r="FXW1027" s="209">
        <v>27</v>
      </c>
      <c r="FXX1027" s="210" t="s">
        <v>538</v>
      </c>
      <c r="FXY1027" s="210" t="s">
        <v>866</v>
      </c>
      <c r="FXZ1027" s="207" t="s">
        <v>17</v>
      </c>
      <c r="FYA1027" s="211">
        <v>1</v>
      </c>
      <c r="FYB1027" s="207" t="s">
        <v>540</v>
      </c>
      <c r="FYC1027" s="208">
        <v>900</v>
      </c>
      <c r="FYD1027" s="208">
        <v>900</v>
      </c>
      <c r="FYE1027" s="209">
        <v>27</v>
      </c>
      <c r="FYF1027" s="210" t="s">
        <v>538</v>
      </c>
      <c r="FYG1027" s="210" t="s">
        <v>866</v>
      </c>
      <c r="FYH1027" s="207" t="s">
        <v>17</v>
      </c>
      <c r="FYI1027" s="211">
        <v>1</v>
      </c>
      <c r="FYJ1027" s="207" t="s">
        <v>540</v>
      </c>
      <c r="FYK1027" s="208">
        <v>900</v>
      </c>
      <c r="FYL1027" s="208">
        <v>900</v>
      </c>
      <c r="FYM1027" s="209">
        <v>27</v>
      </c>
      <c r="FYN1027" s="210" t="s">
        <v>538</v>
      </c>
      <c r="FYO1027" s="210" t="s">
        <v>866</v>
      </c>
      <c r="FYP1027" s="207" t="s">
        <v>17</v>
      </c>
      <c r="FYQ1027" s="211">
        <v>1</v>
      </c>
      <c r="FYR1027" s="207" t="s">
        <v>540</v>
      </c>
      <c r="FYS1027" s="208">
        <v>900</v>
      </c>
      <c r="FYT1027" s="208">
        <v>900</v>
      </c>
      <c r="FYU1027" s="209">
        <v>27</v>
      </c>
      <c r="FYV1027" s="210" t="s">
        <v>538</v>
      </c>
      <c r="FYW1027" s="210" t="s">
        <v>866</v>
      </c>
      <c r="FYX1027" s="207" t="s">
        <v>17</v>
      </c>
      <c r="FYY1027" s="211">
        <v>1</v>
      </c>
      <c r="FYZ1027" s="207" t="s">
        <v>540</v>
      </c>
      <c r="FZA1027" s="208">
        <v>900</v>
      </c>
      <c r="FZB1027" s="208">
        <v>900</v>
      </c>
      <c r="FZC1027" s="209">
        <v>27</v>
      </c>
      <c r="FZD1027" s="210" t="s">
        <v>538</v>
      </c>
      <c r="FZE1027" s="210" t="s">
        <v>866</v>
      </c>
      <c r="FZF1027" s="207" t="s">
        <v>17</v>
      </c>
      <c r="FZG1027" s="211">
        <v>1</v>
      </c>
      <c r="FZH1027" s="207" t="s">
        <v>540</v>
      </c>
      <c r="FZI1027" s="208">
        <v>900</v>
      </c>
      <c r="FZJ1027" s="208">
        <v>900</v>
      </c>
      <c r="FZK1027" s="209">
        <v>27</v>
      </c>
      <c r="FZL1027" s="210" t="s">
        <v>538</v>
      </c>
      <c r="FZM1027" s="210" t="s">
        <v>866</v>
      </c>
      <c r="FZN1027" s="207" t="s">
        <v>17</v>
      </c>
      <c r="FZO1027" s="211">
        <v>1</v>
      </c>
      <c r="FZP1027" s="207" t="s">
        <v>540</v>
      </c>
      <c r="FZQ1027" s="208">
        <v>900</v>
      </c>
      <c r="FZR1027" s="208">
        <v>900</v>
      </c>
      <c r="FZS1027" s="209">
        <v>27</v>
      </c>
      <c r="FZT1027" s="210" t="s">
        <v>538</v>
      </c>
      <c r="FZU1027" s="210" t="s">
        <v>866</v>
      </c>
      <c r="FZV1027" s="207" t="s">
        <v>17</v>
      </c>
      <c r="FZW1027" s="211">
        <v>1</v>
      </c>
      <c r="FZX1027" s="207" t="s">
        <v>540</v>
      </c>
      <c r="FZY1027" s="208">
        <v>900</v>
      </c>
      <c r="FZZ1027" s="208">
        <v>900</v>
      </c>
      <c r="GAA1027" s="209">
        <v>27</v>
      </c>
      <c r="GAB1027" s="210" t="s">
        <v>538</v>
      </c>
      <c r="GAC1027" s="210" t="s">
        <v>866</v>
      </c>
      <c r="GAD1027" s="207" t="s">
        <v>17</v>
      </c>
      <c r="GAE1027" s="211">
        <v>1</v>
      </c>
      <c r="GAF1027" s="207" t="s">
        <v>540</v>
      </c>
      <c r="GAG1027" s="208">
        <v>900</v>
      </c>
      <c r="GAH1027" s="208">
        <v>900</v>
      </c>
      <c r="GAI1027" s="209">
        <v>27</v>
      </c>
      <c r="GAJ1027" s="210" t="s">
        <v>538</v>
      </c>
      <c r="GAK1027" s="210" t="s">
        <v>866</v>
      </c>
      <c r="GAL1027" s="207" t="s">
        <v>17</v>
      </c>
      <c r="GAM1027" s="211">
        <v>1</v>
      </c>
      <c r="GAN1027" s="207" t="s">
        <v>540</v>
      </c>
      <c r="GAO1027" s="208">
        <v>900</v>
      </c>
      <c r="GAP1027" s="208">
        <v>900</v>
      </c>
      <c r="GAQ1027" s="209">
        <v>27</v>
      </c>
      <c r="GAR1027" s="210" t="s">
        <v>538</v>
      </c>
      <c r="GAS1027" s="210" t="s">
        <v>866</v>
      </c>
      <c r="GAT1027" s="207" t="s">
        <v>17</v>
      </c>
      <c r="GAU1027" s="211">
        <v>1</v>
      </c>
      <c r="GAV1027" s="207" t="s">
        <v>540</v>
      </c>
      <c r="GAW1027" s="208">
        <v>900</v>
      </c>
      <c r="GAX1027" s="208">
        <v>900</v>
      </c>
      <c r="GAY1027" s="209">
        <v>27</v>
      </c>
      <c r="GAZ1027" s="210" t="s">
        <v>538</v>
      </c>
      <c r="GBA1027" s="210" t="s">
        <v>866</v>
      </c>
      <c r="GBB1027" s="207" t="s">
        <v>17</v>
      </c>
      <c r="GBC1027" s="211">
        <v>1</v>
      </c>
      <c r="GBD1027" s="207" t="s">
        <v>540</v>
      </c>
      <c r="GBE1027" s="208">
        <v>900</v>
      </c>
      <c r="GBF1027" s="208">
        <v>900</v>
      </c>
      <c r="GBG1027" s="209">
        <v>27</v>
      </c>
      <c r="GBH1027" s="210" t="s">
        <v>538</v>
      </c>
      <c r="GBI1027" s="210" t="s">
        <v>866</v>
      </c>
      <c r="GBJ1027" s="207" t="s">
        <v>17</v>
      </c>
      <c r="GBK1027" s="211">
        <v>1</v>
      </c>
      <c r="GBL1027" s="207" t="s">
        <v>540</v>
      </c>
      <c r="GBM1027" s="208">
        <v>900</v>
      </c>
      <c r="GBN1027" s="208">
        <v>900</v>
      </c>
      <c r="GBO1027" s="209">
        <v>27</v>
      </c>
      <c r="GBP1027" s="210" t="s">
        <v>538</v>
      </c>
      <c r="GBQ1027" s="210" t="s">
        <v>866</v>
      </c>
      <c r="GBR1027" s="207" t="s">
        <v>17</v>
      </c>
      <c r="GBS1027" s="211">
        <v>1</v>
      </c>
      <c r="GBT1027" s="207" t="s">
        <v>540</v>
      </c>
      <c r="GBU1027" s="208">
        <v>900</v>
      </c>
      <c r="GBV1027" s="208">
        <v>900</v>
      </c>
      <c r="GBW1027" s="209">
        <v>27</v>
      </c>
      <c r="GBX1027" s="210" t="s">
        <v>538</v>
      </c>
      <c r="GBY1027" s="210" t="s">
        <v>866</v>
      </c>
      <c r="GBZ1027" s="207" t="s">
        <v>17</v>
      </c>
      <c r="GCA1027" s="211">
        <v>1</v>
      </c>
      <c r="GCB1027" s="207" t="s">
        <v>540</v>
      </c>
      <c r="GCC1027" s="208">
        <v>900</v>
      </c>
      <c r="GCD1027" s="208">
        <v>900</v>
      </c>
      <c r="GCE1027" s="209">
        <v>27</v>
      </c>
      <c r="GCF1027" s="210" t="s">
        <v>538</v>
      </c>
      <c r="GCG1027" s="210" t="s">
        <v>866</v>
      </c>
      <c r="GCH1027" s="207" t="s">
        <v>17</v>
      </c>
      <c r="GCI1027" s="211">
        <v>1</v>
      </c>
      <c r="GCJ1027" s="207" t="s">
        <v>540</v>
      </c>
      <c r="GCK1027" s="208">
        <v>900</v>
      </c>
      <c r="GCL1027" s="208">
        <v>900</v>
      </c>
      <c r="GCM1027" s="209">
        <v>27</v>
      </c>
      <c r="GCN1027" s="210" t="s">
        <v>538</v>
      </c>
      <c r="GCO1027" s="210" t="s">
        <v>866</v>
      </c>
      <c r="GCP1027" s="207" t="s">
        <v>17</v>
      </c>
      <c r="GCQ1027" s="211">
        <v>1</v>
      </c>
      <c r="GCR1027" s="207" t="s">
        <v>540</v>
      </c>
      <c r="GCS1027" s="208">
        <v>900</v>
      </c>
      <c r="GCT1027" s="208">
        <v>900</v>
      </c>
      <c r="GCU1027" s="209">
        <v>27</v>
      </c>
      <c r="GCV1027" s="210" t="s">
        <v>538</v>
      </c>
      <c r="GCW1027" s="210" t="s">
        <v>866</v>
      </c>
      <c r="GCX1027" s="207" t="s">
        <v>17</v>
      </c>
      <c r="GCY1027" s="211">
        <v>1</v>
      </c>
      <c r="GCZ1027" s="207" t="s">
        <v>540</v>
      </c>
      <c r="GDA1027" s="208">
        <v>900</v>
      </c>
      <c r="GDB1027" s="208">
        <v>900</v>
      </c>
      <c r="GDC1027" s="209">
        <v>27</v>
      </c>
      <c r="GDD1027" s="210" t="s">
        <v>538</v>
      </c>
      <c r="GDE1027" s="210" t="s">
        <v>866</v>
      </c>
      <c r="GDF1027" s="207" t="s">
        <v>17</v>
      </c>
      <c r="GDG1027" s="211">
        <v>1</v>
      </c>
      <c r="GDH1027" s="207" t="s">
        <v>540</v>
      </c>
      <c r="GDI1027" s="208">
        <v>900</v>
      </c>
      <c r="GDJ1027" s="208">
        <v>900</v>
      </c>
      <c r="GDK1027" s="209">
        <v>27</v>
      </c>
      <c r="GDL1027" s="210" t="s">
        <v>538</v>
      </c>
      <c r="GDM1027" s="210" t="s">
        <v>866</v>
      </c>
      <c r="GDN1027" s="207" t="s">
        <v>17</v>
      </c>
      <c r="GDO1027" s="211">
        <v>1</v>
      </c>
      <c r="GDP1027" s="207" t="s">
        <v>540</v>
      </c>
      <c r="GDQ1027" s="208">
        <v>900</v>
      </c>
      <c r="GDR1027" s="208">
        <v>900</v>
      </c>
      <c r="GDS1027" s="209">
        <v>27</v>
      </c>
      <c r="GDT1027" s="210" t="s">
        <v>538</v>
      </c>
      <c r="GDU1027" s="210" t="s">
        <v>866</v>
      </c>
      <c r="GDV1027" s="207" t="s">
        <v>17</v>
      </c>
      <c r="GDW1027" s="211">
        <v>1</v>
      </c>
      <c r="GDX1027" s="207" t="s">
        <v>540</v>
      </c>
      <c r="GDY1027" s="208">
        <v>900</v>
      </c>
      <c r="GDZ1027" s="208">
        <v>900</v>
      </c>
      <c r="GEA1027" s="209">
        <v>27</v>
      </c>
      <c r="GEB1027" s="210" t="s">
        <v>538</v>
      </c>
      <c r="GEC1027" s="210" t="s">
        <v>866</v>
      </c>
      <c r="GED1027" s="207" t="s">
        <v>17</v>
      </c>
      <c r="GEE1027" s="211">
        <v>1</v>
      </c>
      <c r="GEF1027" s="207" t="s">
        <v>540</v>
      </c>
      <c r="GEG1027" s="208">
        <v>900</v>
      </c>
      <c r="GEH1027" s="208">
        <v>900</v>
      </c>
      <c r="GEI1027" s="209">
        <v>27</v>
      </c>
      <c r="GEJ1027" s="210" t="s">
        <v>538</v>
      </c>
      <c r="GEK1027" s="210" t="s">
        <v>866</v>
      </c>
      <c r="GEL1027" s="207" t="s">
        <v>17</v>
      </c>
      <c r="GEM1027" s="211">
        <v>1</v>
      </c>
      <c r="GEN1027" s="207" t="s">
        <v>540</v>
      </c>
      <c r="GEO1027" s="208">
        <v>900</v>
      </c>
      <c r="GEP1027" s="208">
        <v>900</v>
      </c>
      <c r="GEQ1027" s="209">
        <v>27</v>
      </c>
      <c r="GER1027" s="210" t="s">
        <v>538</v>
      </c>
      <c r="GES1027" s="210" t="s">
        <v>866</v>
      </c>
      <c r="GET1027" s="207" t="s">
        <v>17</v>
      </c>
      <c r="GEU1027" s="211">
        <v>1</v>
      </c>
      <c r="GEV1027" s="207" t="s">
        <v>540</v>
      </c>
      <c r="GEW1027" s="208">
        <v>900</v>
      </c>
      <c r="GEX1027" s="208">
        <v>900</v>
      </c>
      <c r="GEY1027" s="209">
        <v>27</v>
      </c>
      <c r="GEZ1027" s="210" t="s">
        <v>538</v>
      </c>
      <c r="GFA1027" s="210" t="s">
        <v>866</v>
      </c>
      <c r="GFB1027" s="207" t="s">
        <v>17</v>
      </c>
      <c r="GFC1027" s="211">
        <v>1</v>
      </c>
      <c r="GFD1027" s="207" t="s">
        <v>540</v>
      </c>
      <c r="GFE1027" s="208">
        <v>900</v>
      </c>
      <c r="GFF1027" s="208">
        <v>900</v>
      </c>
      <c r="GFG1027" s="209">
        <v>27</v>
      </c>
      <c r="GFH1027" s="210" t="s">
        <v>538</v>
      </c>
      <c r="GFI1027" s="210" t="s">
        <v>866</v>
      </c>
      <c r="GFJ1027" s="207" t="s">
        <v>17</v>
      </c>
      <c r="GFK1027" s="211">
        <v>1</v>
      </c>
      <c r="GFL1027" s="207" t="s">
        <v>540</v>
      </c>
      <c r="GFM1027" s="208">
        <v>900</v>
      </c>
      <c r="GFN1027" s="208">
        <v>900</v>
      </c>
      <c r="GFO1027" s="209">
        <v>27</v>
      </c>
      <c r="GFP1027" s="210" t="s">
        <v>538</v>
      </c>
      <c r="GFQ1027" s="210" t="s">
        <v>866</v>
      </c>
      <c r="GFR1027" s="207" t="s">
        <v>17</v>
      </c>
      <c r="GFS1027" s="211">
        <v>1</v>
      </c>
      <c r="GFT1027" s="207" t="s">
        <v>540</v>
      </c>
      <c r="GFU1027" s="208">
        <v>900</v>
      </c>
      <c r="GFV1027" s="208">
        <v>900</v>
      </c>
      <c r="GFW1027" s="209">
        <v>27</v>
      </c>
      <c r="GFX1027" s="210" t="s">
        <v>538</v>
      </c>
      <c r="GFY1027" s="210" t="s">
        <v>866</v>
      </c>
      <c r="GFZ1027" s="207" t="s">
        <v>17</v>
      </c>
      <c r="GGA1027" s="211">
        <v>1</v>
      </c>
      <c r="GGB1027" s="207" t="s">
        <v>540</v>
      </c>
      <c r="GGC1027" s="208">
        <v>900</v>
      </c>
      <c r="GGD1027" s="208">
        <v>900</v>
      </c>
      <c r="GGE1027" s="209">
        <v>27</v>
      </c>
      <c r="GGF1027" s="210" t="s">
        <v>538</v>
      </c>
      <c r="GGG1027" s="210" t="s">
        <v>866</v>
      </c>
      <c r="GGH1027" s="207" t="s">
        <v>17</v>
      </c>
      <c r="GGI1027" s="211">
        <v>1</v>
      </c>
      <c r="GGJ1027" s="207" t="s">
        <v>540</v>
      </c>
      <c r="GGK1027" s="208">
        <v>900</v>
      </c>
      <c r="GGL1027" s="208">
        <v>900</v>
      </c>
      <c r="GGM1027" s="209">
        <v>27</v>
      </c>
      <c r="GGN1027" s="210" t="s">
        <v>538</v>
      </c>
      <c r="GGO1027" s="210" t="s">
        <v>866</v>
      </c>
      <c r="GGP1027" s="207" t="s">
        <v>17</v>
      </c>
      <c r="GGQ1027" s="211">
        <v>1</v>
      </c>
      <c r="GGR1027" s="207" t="s">
        <v>540</v>
      </c>
      <c r="GGS1027" s="208">
        <v>900</v>
      </c>
      <c r="GGT1027" s="208">
        <v>900</v>
      </c>
      <c r="GGU1027" s="209">
        <v>27</v>
      </c>
      <c r="GGV1027" s="210" t="s">
        <v>538</v>
      </c>
      <c r="GGW1027" s="210" t="s">
        <v>866</v>
      </c>
      <c r="GGX1027" s="207" t="s">
        <v>17</v>
      </c>
      <c r="GGY1027" s="211">
        <v>1</v>
      </c>
      <c r="GGZ1027" s="207" t="s">
        <v>540</v>
      </c>
      <c r="GHA1027" s="208">
        <v>900</v>
      </c>
      <c r="GHB1027" s="208">
        <v>900</v>
      </c>
      <c r="GHC1027" s="209">
        <v>27</v>
      </c>
      <c r="GHD1027" s="210" t="s">
        <v>538</v>
      </c>
      <c r="GHE1027" s="210" t="s">
        <v>866</v>
      </c>
      <c r="GHF1027" s="207" t="s">
        <v>17</v>
      </c>
      <c r="GHG1027" s="211">
        <v>1</v>
      </c>
      <c r="GHH1027" s="207" t="s">
        <v>540</v>
      </c>
      <c r="GHI1027" s="208">
        <v>900</v>
      </c>
      <c r="GHJ1027" s="208">
        <v>900</v>
      </c>
      <c r="GHK1027" s="209">
        <v>27</v>
      </c>
      <c r="GHL1027" s="210" t="s">
        <v>538</v>
      </c>
      <c r="GHM1027" s="210" t="s">
        <v>866</v>
      </c>
      <c r="GHN1027" s="207" t="s">
        <v>17</v>
      </c>
      <c r="GHO1027" s="211">
        <v>1</v>
      </c>
      <c r="GHP1027" s="207" t="s">
        <v>540</v>
      </c>
      <c r="GHQ1027" s="208">
        <v>900</v>
      </c>
      <c r="GHR1027" s="208">
        <v>900</v>
      </c>
      <c r="GHS1027" s="209">
        <v>27</v>
      </c>
      <c r="GHT1027" s="210" t="s">
        <v>538</v>
      </c>
      <c r="GHU1027" s="210" t="s">
        <v>866</v>
      </c>
      <c r="GHV1027" s="207" t="s">
        <v>17</v>
      </c>
      <c r="GHW1027" s="211">
        <v>1</v>
      </c>
      <c r="GHX1027" s="207" t="s">
        <v>540</v>
      </c>
      <c r="GHY1027" s="208">
        <v>900</v>
      </c>
      <c r="GHZ1027" s="208">
        <v>900</v>
      </c>
      <c r="GIA1027" s="209">
        <v>27</v>
      </c>
      <c r="GIB1027" s="210" t="s">
        <v>538</v>
      </c>
      <c r="GIC1027" s="210" t="s">
        <v>866</v>
      </c>
      <c r="GID1027" s="207" t="s">
        <v>17</v>
      </c>
      <c r="GIE1027" s="211">
        <v>1</v>
      </c>
      <c r="GIF1027" s="207" t="s">
        <v>540</v>
      </c>
      <c r="GIG1027" s="208">
        <v>900</v>
      </c>
      <c r="GIH1027" s="208">
        <v>900</v>
      </c>
      <c r="GII1027" s="209">
        <v>27</v>
      </c>
      <c r="GIJ1027" s="210" t="s">
        <v>538</v>
      </c>
      <c r="GIK1027" s="210" t="s">
        <v>866</v>
      </c>
      <c r="GIL1027" s="207" t="s">
        <v>17</v>
      </c>
      <c r="GIM1027" s="211">
        <v>1</v>
      </c>
      <c r="GIN1027" s="207" t="s">
        <v>540</v>
      </c>
      <c r="GIO1027" s="208">
        <v>900</v>
      </c>
      <c r="GIP1027" s="208">
        <v>900</v>
      </c>
      <c r="GIQ1027" s="209">
        <v>27</v>
      </c>
      <c r="GIR1027" s="210" t="s">
        <v>538</v>
      </c>
      <c r="GIS1027" s="210" t="s">
        <v>866</v>
      </c>
      <c r="GIT1027" s="207" t="s">
        <v>17</v>
      </c>
      <c r="GIU1027" s="211">
        <v>1</v>
      </c>
      <c r="GIV1027" s="207" t="s">
        <v>540</v>
      </c>
      <c r="GIW1027" s="208">
        <v>900</v>
      </c>
      <c r="GIX1027" s="208">
        <v>900</v>
      </c>
      <c r="GIY1027" s="209">
        <v>27</v>
      </c>
      <c r="GIZ1027" s="210" t="s">
        <v>538</v>
      </c>
      <c r="GJA1027" s="210" t="s">
        <v>866</v>
      </c>
      <c r="GJB1027" s="207" t="s">
        <v>17</v>
      </c>
      <c r="GJC1027" s="211">
        <v>1</v>
      </c>
      <c r="GJD1027" s="207" t="s">
        <v>540</v>
      </c>
      <c r="GJE1027" s="208">
        <v>900</v>
      </c>
      <c r="GJF1027" s="208">
        <v>900</v>
      </c>
      <c r="GJG1027" s="209">
        <v>27</v>
      </c>
      <c r="GJH1027" s="210" t="s">
        <v>538</v>
      </c>
      <c r="GJI1027" s="210" t="s">
        <v>866</v>
      </c>
      <c r="GJJ1027" s="207" t="s">
        <v>17</v>
      </c>
      <c r="GJK1027" s="211">
        <v>1</v>
      </c>
      <c r="GJL1027" s="207" t="s">
        <v>540</v>
      </c>
      <c r="GJM1027" s="208">
        <v>900</v>
      </c>
      <c r="GJN1027" s="208">
        <v>900</v>
      </c>
      <c r="GJO1027" s="209">
        <v>27</v>
      </c>
      <c r="GJP1027" s="210" t="s">
        <v>538</v>
      </c>
      <c r="GJQ1027" s="210" t="s">
        <v>866</v>
      </c>
      <c r="GJR1027" s="207" t="s">
        <v>17</v>
      </c>
      <c r="GJS1027" s="211">
        <v>1</v>
      </c>
      <c r="GJT1027" s="207" t="s">
        <v>540</v>
      </c>
      <c r="GJU1027" s="208">
        <v>900</v>
      </c>
      <c r="GJV1027" s="208">
        <v>900</v>
      </c>
      <c r="GJW1027" s="209">
        <v>27</v>
      </c>
      <c r="GJX1027" s="210" t="s">
        <v>538</v>
      </c>
      <c r="GJY1027" s="210" t="s">
        <v>866</v>
      </c>
      <c r="GJZ1027" s="207" t="s">
        <v>17</v>
      </c>
      <c r="GKA1027" s="211">
        <v>1</v>
      </c>
      <c r="GKB1027" s="207" t="s">
        <v>540</v>
      </c>
      <c r="GKC1027" s="208">
        <v>900</v>
      </c>
      <c r="GKD1027" s="208">
        <v>900</v>
      </c>
      <c r="GKE1027" s="209">
        <v>27</v>
      </c>
      <c r="GKF1027" s="210" t="s">
        <v>538</v>
      </c>
      <c r="GKG1027" s="210" t="s">
        <v>866</v>
      </c>
      <c r="GKH1027" s="207" t="s">
        <v>17</v>
      </c>
      <c r="GKI1027" s="211">
        <v>1</v>
      </c>
      <c r="GKJ1027" s="207" t="s">
        <v>540</v>
      </c>
      <c r="GKK1027" s="208">
        <v>900</v>
      </c>
      <c r="GKL1027" s="208">
        <v>900</v>
      </c>
      <c r="GKM1027" s="209">
        <v>27</v>
      </c>
      <c r="GKN1027" s="210" t="s">
        <v>538</v>
      </c>
      <c r="GKO1027" s="210" t="s">
        <v>866</v>
      </c>
      <c r="GKP1027" s="207" t="s">
        <v>17</v>
      </c>
      <c r="GKQ1027" s="211">
        <v>1</v>
      </c>
      <c r="GKR1027" s="207" t="s">
        <v>540</v>
      </c>
      <c r="GKS1027" s="208">
        <v>900</v>
      </c>
      <c r="GKT1027" s="208">
        <v>900</v>
      </c>
      <c r="GKU1027" s="209">
        <v>27</v>
      </c>
      <c r="GKV1027" s="210" t="s">
        <v>538</v>
      </c>
      <c r="GKW1027" s="210" t="s">
        <v>866</v>
      </c>
      <c r="GKX1027" s="207" t="s">
        <v>17</v>
      </c>
      <c r="GKY1027" s="211">
        <v>1</v>
      </c>
      <c r="GKZ1027" s="207" t="s">
        <v>540</v>
      </c>
      <c r="GLA1027" s="208">
        <v>900</v>
      </c>
      <c r="GLB1027" s="208">
        <v>900</v>
      </c>
      <c r="GLC1027" s="209">
        <v>27</v>
      </c>
      <c r="GLD1027" s="210" t="s">
        <v>538</v>
      </c>
      <c r="GLE1027" s="210" t="s">
        <v>866</v>
      </c>
      <c r="GLF1027" s="207" t="s">
        <v>17</v>
      </c>
      <c r="GLG1027" s="211">
        <v>1</v>
      </c>
      <c r="GLH1027" s="207" t="s">
        <v>540</v>
      </c>
      <c r="GLI1027" s="208">
        <v>900</v>
      </c>
      <c r="GLJ1027" s="208">
        <v>900</v>
      </c>
      <c r="GLK1027" s="209">
        <v>27</v>
      </c>
      <c r="GLL1027" s="210" t="s">
        <v>538</v>
      </c>
      <c r="GLM1027" s="210" t="s">
        <v>866</v>
      </c>
      <c r="GLN1027" s="207" t="s">
        <v>17</v>
      </c>
      <c r="GLO1027" s="211">
        <v>1</v>
      </c>
      <c r="GLP1027" s="207" t="s">
        <v>540</v>
      </c>
      <c r="GLQ1027" s="208">
        <v>900</v>
      </c>
      <c r="GLR1027" s="208">
        <v>900</v>
      </c>
      <c r="GLS1027" s="209">
        <v>27</v>
      </c>
      <c r="GLT1027" s="210" t="s">
        <v>538</v>
      </c>
      <c r="GLU1027" s="210" t="s">
        <v>866</v>
      </c>
      <c r="GLV1027" s="207" t="s">
        <v>17</v>
      </c>
      <c r="GLW1027" s="211">
        <v>1</v>
      </c>
      <c r="GLX1027" s="207" t="s">
        <v>540</v>
      </c>
      <c r="GLY1027" s="208">
        <v>900</v>
      </c>
      <c r="GLZ1027" s="208">
        <v>900</v>
      </c>
      <c r="GMA1027" s="209">
        <v>27</v>
      </c>
      <c r="GMB1027" s="210" t="s">
        <v>538</v>
      </c>
      <c r="GMC1027" s="210" t="s">
        <v>866</v>
      </c>
      <c r="GMD1027" s="207" t="s">
        <v>17</v>
      </c>
      <c r="GME1027" s="211">
        <v>1</v>
      </c>
      <c r="GMF1027" s="207" t="s">
        <v>540</v>
      </c>
      <c r="GMG1027" s="208">
        <v>900</v>
      </c>
      <c r="GMH1027" s="208">
        <v>900</v>
      </c>
      <c r="GMI1027" s="209">
        <v>27</v>
      </c>
      <c r="GMJ1027" s="210" t="s">
        <v>538</v>
      </c>
      <c r="GMK1027" s="210" t="s">
        <v>866</v>
      </c>
      <c r="GML1027" s="207" t="s">
        <v>17</v>
      </c>
      <c r="GMM1027" s="211">
        <v>1</v>
      </c>
      <c r="GMN1027" s="207" t="s">
        <v>540</v>
      </c>
      <c r="GMO1027" s="208">
        <v>900</v>
      </c>
      <c r="GMP1027" s="208">
        <v>900</v>
      </c>
      <c r="GMQ1027" s="209">
        <v>27</v>
      </c>
      <c r="GMR1027" s="210" t="s">
        <v>538</v>
      </c>
      <c r="GMS1027" s="210" t="s">
        <v>866</v>
      </c>
      <c r="GMT1027" s="207" t="s">
        <v>17</v>
      </c>
      <c r="GMU1027" s="211">
        <v>1</v>
      </c>
      <c r="GMV1027" s="207" t="s">
        <v>540</v>
      </c>
      <c r="GMW1027" s="208">
        <v>900</v>
      </c>
      <c r="GMX1027" s="208">
        <v>900</v>
      </c>
      <c r="GMY1027" s="209">
        <v>27</v>
      </c>
      <c r="GMZ1027" s="210" t="s">
        <v>538</v>
      </c>
      <c r="GNA1027" s="210" t="s">
        <v>866</v>
      </c>
      <c r="GNB1027" s="207" t="s">
        <v>17</v>
      </c>
      <c r="GNC1027" s="211">
        <v>1</v>
      </c>
      <c r="GND1027" s="207" t="s">
        <v>540</v>
      </c>
      <c r="GNE1027" s="208">
        <v>900</v>
      </c>
      <c r="GNF1027" s="208">
        <v>900</v>
      </c>
      <c r="GNG1027" s="209">
        <v>27</v>
      </c>
      <c r="GNH1027" s="210" t="s">
        <v>538</v>
      </c>
      <c r="GNI1027" s="210" t="s">
        <v>866</v>
      </c>
      <c r="GNJ1027" s="207" t="s">
        <v>17</v>
      </c>
      <c r="GNK1027" s="211">
        <v>1</v>
      </c>
      <c r="GNL1027" s="207" t="s">
        <v>540</v>
      </c>
      <c r="GNM1027" s="208">
        <v>900</v>
      </c>
      <c r="GNN1027" s="208">
        <v>900</v>
      </c>
      <c r="GNO1027" s="209">
        <v>27</v>
      </c>
      <c r="GNP1027" s="210" t="s">
        <v>538</v>
      </c>
      <c r="GNQ1027" s="210" t="s">
        <v>866</v>
      </c>
      <c r="GNR1027" s="207" t="s">
        <v>17</v>
      </c>
      <c r="GNS1027" s="211">
        <v>1</v>
      </c>
      <c r="GNT1027" s="207" t="s">
        <v>540</v>
      </c>
      <c r="GNU1027" s="208">
        <v>900</v>
      </c>
      <c r="GNV1027" s="208">
        <v>900</v>
      </c>
      <c r="GNW1027" s="209">
        <v>27</v>
      </c>
      <c r="GNX1027" s="210" t="s">
        <v>538</v>
      </c>
      <c r="GNY1027" s="210" t="s">
        <v>866</v>
      </c>
      <c r="GNZ1027" s="207" t="s">
        <v>17</v>
      </c>
      <c r="GOA1027" s="211">
        <v>1</v>
      </c>
      <c r="GOB1027" s="207" t="s">
        <v>540</v>
      </c>
      <c r="GOC1027" s="208">
        <v>900</v>
      </c>
      <c r="GOD1027" s="208">
        <v>900</v>
      </c>
      <c r="GOE1027" s="209">
        <v>27</v>
      </c>
      <c r="GOF1027" s="210" t="s">
        <v>538</v>
      </c>
      <c r="GOG1027" s="210" t="s">
        <v>866</v>
      </c>
      <c r="GOH1027" s="207" t="s">
        <v>17</v>
      </c>
      <c r="GOI1027" s="211">
        <v>1</v>
      </c>
      <c r="GOJ1027" s="207" t="s">
        <v>540</v>
      </c>
      <c r="GOK1027" s="208">
        <v>900</v>
      </c>
      <c r="GOL1027" s="208">
        <v>900</v>
      </c>
      <c r="GOM1027" s="209">
        <v>27</v>
      </c>
      <c r="GON1027" s="210" t="s">
        <v>538</v>
      </c>
      <c r="GOO1027" s="210" t="s">
        <v>866</v>
      </c>
      <c r="GOP1027" s="207" t="s">
        <v>17</v>
      </c>
      <c r="GOQ1027" s="211">
        <v>1</v>
      </c>
      <c r="GOR1027" s="207" t="s">
        <v>540</v>
      </c>
      <c r="GOS1027" s="208">
        <v>900</v>
      </c>
      <c r="GOT1027" s="208">
        <v>900</v>
      </c>
      <c r="GOU1027" s="209">
        <v>27</v>
      </c>
      <c r="GOV1027" s="210" t="s">
        <v>538</v>
      </c>
      <c r="GOW1027" s="210" t="s">
        <v>866</v>
      </c>
      <c r="GOX1027" s="207" t="s">
        <v>17</v>
      </c>
      <c r="GOY1027" s="211">
        <v>1</v>
      </c>
      <c r="GOZ1027" s="207" t="s">
        <v>540</v>
      </c>
      <c r="GPA1027" s="208">
        <v>900</v>
      </c>
      <c r="GPB1027" s="208">
        <v>900</v>
      </c>
      <c r="GPC1027" s="209">
        <v>27</v>
      </c>
      <c r="GPD1027" s="210" t="s">
        <v>538</v>
      </c>
      <c r="GPE1027" s="210" t="s">
        <v>866</v>
      </c>
      <c r="GPF1027" s="207" t="s">
        <v>17</v>
      </c>
      <c r="GPG1027" s="211">
        <v>1</v>
      </c>
      <c r="GPH1027" s="207" t="s">
        <v>540</v>
      </c>
      <c r="GPI1027" s="208">
        <v>900</v>
      </c>
      <c r="GPJ1027" s="208">
        <v>900</v>
      </c>
      <c r="GPK1027" s="209">
        <v>27</v>
      </c>
      <c r="GPL1027" s="210" t="s">
        <v>538</v>
      </c>
      <c r="GPM1027" s="210" t="s">
        <v>866</v>
      </c>
      <c r="GPN1027" s="207" t="s">
        <v>17</v>
      </c>
      <c r="GPO1027" s="211">
        <v>1</v>
      </c>
      <c r="GPP1027" s="207" t="s">
        <v>540</v>
      </c>
      <c r="GPQ1027" s="208">
        <v>900</v>
      </c>
      <c r="GPR1027" s="208">
        <v>900</v>
      </c>
      <c r="GPS1027" s="209">
        <v>27</v>
      </c>
      <c r="GPT1027" s="210" t="s">
        <v>538</v>
      </c>
      <c r="GPU1027" s="210" t="s">
        <v>866</v>
      </c>
      <c r="GPV1027" s="207" t="s">
        <v>17</v>
      </c>
      <c r="GPW1027" s="211">
        <v>1</v>
      </c>
      <c r="GPX1027" s="207" t="s">
        <v>540</v>
      </c>
      <c r="GPY1027" s="208">
        <v>900</v>
      </c>
      <c r="GPZ1027" s="208">
        <v>900</v>
      </c>
      <c r="GQA1027" s="209">
        <v>27</v>
      </c>
      <c r="GQB1027" s="210" t="s">
        <v>538</v>
      </c>
      <c r="GQC1027" s="210" t="s">
        <v>866</v>
      </c>
      <c r="GQD1027" s="207" t="s">
        <v>17</v>
      </c>
      <c r="GQE1027" s="211">
        <v>1</v>
      </c>
      <c r="GQF1027" s="207" t="s">
        <v>540</v>
      </c>
      <c r="GQG1027" s="208">
        <v>900</v>
      </c>
      <c r="GQH1027" s="208">
        <v>900</v>
      </c>
      <c r="GQI1027" s="209">
        <v>27</v>
      </c>
      <c r="GQJ1027" s="210" t="s">
        <v>538</v>
      </c>
      <c r="GQK1027" s="210" t="s">
        <v>866</v>
      </c>
      <c r="GQL1027" s="207" t="s">
        <v>17</v>
      </c>
      <c r="GQM1027" s="211">
        <v>1</v>
      </c>
      <c r="GQN1027" s="207" t="s">
        <v>540</v>
      </c>
      <c r="GQO1027" s="208">
        <v>900</v>
      </c>
      <c r="GQP1027" s="208">
        <v>900</v>
      </c>
      <c r="GQQ1027" s="209">
        <v>27</v>
      </c>
      <c r="GQR1027" s="210" t="s">
        <v>538</v>
      </c>
      <c r="GQS1027" s="210" t="s">
        <v>866</v>
      </c>
      <c r="GQT1027" s="207" t="s">
        <v>17</v>
      </c>
      <c r="GQU1027" s="211">
        <v>1</v>
      </c>
      <c r="GQV1027" s="207" t="s">
        <v>540</v>
      </c>
      <c r="GQW1027" s="208">
        <v>900</v>
      </c>
      <c r="GQX1027" s="208">
        <v>900</v>
      </c>
      <c r="GQY1027" s="209">
        <v>27</v>
      </c>
      <c r="GQZ1027" s="210" t="s">
        <v>538</v>
      </c>
      <c r="GRA1027" s="210" t="s">
        <v>866</v>
      </c>
      <c r="GRB1027" s="207" t="s">
        <v>17</v>
      </c>
      <c r="GRC1027" s="211">
        <v>1</v>
      </c>
      <c r="GRD1027" s="207" t="s">
        <v>540</v>
      </c>
      <c r="GRE1027" s="208">
        <v>900</v>
      </c>
      <c r="GRF1027" s="208">
        <v>900</v>
      </c>
      <c r="GRG1027" s="209">
        <v>27</v>
      </c>
      <c r="GRH1027" s="210" t="s">
        <v>538</v>
      </c>
      <c r="GRI1027" s="210" t="s">
        <v>866</v>
      </c>
      <c r="GRJ1027" s="207" t="s">
        <v>17</v>
      </c>
      <c r="GRK1027" s="211">
        <v>1</v>
      </c>
      <c r="GRL1027" s="207" t="s">
        <v>540</v>
      </c>
      <c r="GRM1027" s="208">
        <v>900</v>
      </c>
      <c r="GRN1027" s="208">
        <v>900</v>
      </c>
      <c r="GRO1027" s="209">
        <v>27</v>
      </c>
      <c r="GRP1027" s="210" t="s">
        <v>538</v>
      </c>
      <c r="GRQ1027" s="210" t="s">
        <v>866</v>
      </c>
      <c r="GRR1027" s="207" t="s">
        <v>17</v>
      </c>
      <c r="GRS1027" s="211">
        <v>1</v>
      </c>
      <c r="GRT1027" s="207" t="s">
        <v>540</v>
      </c>
      <c r="GRU1027" s="208">
        <v>900</v>
      </c>
      <c r="GRV1027" s="208">
        <v>900</v>
      </c>
      <c r="GRW1027" s="209">
        <v>27</v>
      </c>
      <c r="GRX1027" s="210" t="s">
        <v>538</v>
      </c>
      <c r="GRY1027" s="210" t="s">
        <v>866</v>
      </c>
      <c r="GRZ1027" s="207" t="s">
        <v>17</v>
      </c>
      <c r="GSA1027" s="211">
        <v>1</v>
      </c>
      <c r="GSB1027" s="207" t="s">
        <v>540</v>
      </c>
      <c r="GSC1027" s="208">
        <v>900</v>
      </c>
      <c r="GSD1027" s="208">
        <v>900</v>
      </c>
      <c r="GSE1027" s="209">
        <v>27</v>
      </c>
      <c r="GSF1027" s="210" t="s">
        <v>538</v>
      </c>
      <c r="GSG1027" s="210" t="s">
        <v>866</v>
      </c>
      <c r="GSH1027" s="207" t="s">
        <v>17</v>
      </c>
      <c r="GSI1027" s="211">
        <v>1</v>
      </c>
      <c r="GSJ1027" s="207" t="s">
        <v>540</v>
      </c>
      <c r="GSK1027" s="208">
        <v>900</v>
      </c>
      <c r="GSL1027" s="208">
        <v>900</v>
      </c>
      <c r="GSM1027" s="209">
        <v>27</v>
      </c>
      <c r="GSN1027" s="210" t="s">
        <v>538</v>
      </c>
      <c r="GSO1027" s="210" t="s">
        <v>866</v>
      </c>
      <c r="GSP1027" s="207" t="s">
        <v>17</v>
      </c>
      <c r="GSQ1027" s="211">
        <v>1</v>
      </c>
      <c r="GSR1027" s="207" t="s">
        <v>540</v>
      </c>
      <c r="GSS1027" s="208">
        <v>900</v>
      </c>
      <c r="GST1027" s="208">
        <v>900</v>
      </c>
      <c r="GSU1027" s="209">
        <v>27</v>
      </c>
      <c r="GSV1027" s="210" t="s">
        <v>538</v>
      </c>
      <c r="GSW1027" s="210" t="s">
        <v>866</v>
      </c>
      <c r="GSX1027" s="207" t="s">
        <v>17</v>
      </c>
      <c r="GSY1027" s="211">
        <v>1</v>
      </c>
      <c r="GSZ1027" s="207" t="s">
        <v>540</v>
      </c>
      <c r="GTA1027" s="208">
        <v>900</v>
      </c>
      <c r="GTB1027" s="208">
        <v>900</v>
      </c>
      <c r="GTC1027" s="209">
        <v>27</v>
      </c>
      <c r="GTD1027" s="210" t="s">
        <v>538</v>
      </c>
      <c r="GTE1027" s="210" t="s">
        <v>866</v>
      </c>
      <c r="GTF1027" s="207" t="s">
        <v>17</v>
      </c>
      <c r="GTG1027" s="211">
        <v>1</v>
      </c>
      <c r="GTH1027" s="207" t="s">
        <v>540</v>
      </c>
      <c r="GTI1027" s="208">
        <v>900</v>
      </c>
      <c r="GTJ1027" s="208">
        <v>900</v>
      </c>
      <c r="GTK1027" s="209">
        <v>27</v>
      </c>
      <c r="GTL1027" s="210" t="s">
        <v>538</v>
      </c>
      <c r="GTM1027" s="210" t="s">
        <v>866</v>
      </c>
      <c r="GTN1027" s="207" t="s">
        <v>17</v>
      </c>
      <c r="GTO1027" s="211">
        <v>1</v>
      </c>
      <c r="GTP1027" s="207" t="s">
        <v>540</v>
      </c>
      <c r="GTQ1027" s="208">
        <v>900</v>
      </c>
      <c r="GTR1027" s="208">
        <v>900</v>
      </c>
      <c r="GTS1027" s="209">
        <v>27</v>
      </c>
      <c r="GTT1027" s="210" t="s">
        <v>538</v>
      </c>
      <c r="GTU1027" s="210" t="s">
        <v>866</v>
      </c>
      <c r="GTV1027" s="207" t="s">
        <v>17</v>
      </c>
      <c r="GTW1027" s="211">
        <v>1</v>
      </c>
      <c r="GTX1027" s="207" t="s">
        <v>540</v>
      </c>
      <c r="GTY1027" s="208">
        <v>900</v>
      </c>
      <c r="GTZ1027" s="208">
        <v>900</v>
      </c>
      <c r="GUA1027" s="209">
        <v>27</v>
      </c>
      <c r="GUB1027" s="210" t="s">
        <v>538</v>
      </c>
      <c r="GUC1027" s="210" t="s">
        <v>866</v>
      </c>
      <c r="GUD1027" s="207" t="s">
        <v>17</v>
      </c>
      <c r="GUE1027" s="211">
        <v>1</v>
      </c>
      <c r="GUF1027" s="207" t="s">
        <v>540</v>
      </c>
      <c r="GUG1027" s="208">
        <v>900</v>
      </c>
      <c r="GUH1027" s="208">
        <v>900</v>
      </c>
      <c r="GUI1027" s="209">
        <v>27</v>
      </c>
      <c r="GUJ1027" s="210" t="s">
        <v>538</v>
      </c>
      <c r="GUK1027" s="210" t="s">
        <v>866</v>
      </c>
      <c r="GUL1027" s="207" t="s">
        <v>17</v>
      </c>
      <c r="GUM1027" s="211">
        <v>1</v>
      </c>
      <c r="GUN1027" s="207" t="s">
        <v>540</v>
      </c>
      <c r="GUO1027" s="208">
        <v>900</v>
      </c>
      <c r="GUP1027" s="208">
        <v>900</v>
      </c>
      <c r="GUQ1027" s="209">
        <v>27</v>
      </c>
      <c r="GUR1027" s="210" t="s">
        <v>538</v>
      </c>
      <c r="GUS1027" s="210" t="s">
        <v>866</v>
      </c>
      <c r="GUT1027" s="207" t="s">
        <v>17</v>
      </c>
      <c r="GUU1027" s="211">
        <v>1</v>
      </c>
      <c r="GUV1027" s="207" t="s">
        <v>540</v>
      </c>
      <c r="GUW1027" s="208">
        <v>900</v>
      </c>
      <c r="GUX1027" s="208">
        <v>900</v>
      </c>
      <c r="GUY1027" s="209">
        <v>27</v>
      </c>
      <c r="GUZ1027" s="210" t="s">
        <v>538</v>
      </c>
      <c r="GVA1027" s="210" t="s">
        <v>866</v>
      </c>
      <c r="GVB1027" s="207" t="s">
        <v>17</v>
      </c>
      <c r="GVC1027" s="211">
        <v>1</v>
      </c>
      <c r="GVD1027" s="207" t="s">
        <v>540</v>
      </c>
      <c r="GVE1027" s="208">
        <v>900</v>
      </c>
      <c r="GVF1027" s="208">
        <v>900</v>
      </c>
      <c r="GVG1027" s="209">
        <v>27</v>
      </c>
      <c r="GVH1027" s="210" t="s">
        <v>538</v>
      </c>
      <c r="GVI1027" s="210" t="s">
        <v>866</v>
      </c>
      <c r="GVJ1027" s="207" t="s">
        <v>17</v>
      </c>
      <c r="GVK1027" s="211">
        <v>1</v>
      </c>
      <c r="GVL1027" s="207" t="s">
        <v>540</v>
      </c>
      <c r="GVM1027" s="208">
        <v>900</v>
      </c>
      <c r="GVN1027" s="208">
        <v>900</v>
      </c>
      <c r="GVO1027" s="209">
        <v>27</v>
      </c>
      <c r="GVP1027" s="210" t="s">
        <v>538</v>
      </c>
      <c r="GVQ1027" s="210" t="s">
        <v>866</v>
      </c>
      <c r="GVR1027" s="207" t="s">
        <v>17</v>
      </c>
      <c r="GVS1027" s="211">
        <v>1</v>
      </c>
      <c r="GVT1027" s="207" t="s">
        <v>540</v>
      </c>
      <c r="GVU1027" s="208">
        <v>900</v>
      </c>
      <c r="GVV1027" s="208">
        <v>900</v>
      </c>
      <c r="GVW1027" s="209">
        <v>27</v>
      </c>
      <c r="GVX1027" s="210" t="s">
        <v>538</v>
      </c>
      <c r="GVY1027" s="210" t="s">
        <v>866</v>
      </c>
      <c r="GVZ1027" s="207" t="s">
        <v>17</v>
      </c>
      <c r="GWA1027" s="211">
        <v>1</v>
      </c>
      <c r="GWB1027" s="207" t="s">
        <v>540</v>
      </c>
      <c r="GWC1027" s="208">
        <v>900</v>
      </c>
      <c r="GWD1027" s="208">
        <v>900</v>
      </c>
      <c r="GWE1027" s="209">
        <v>27</v>
      </c>
      <c r="GWF1027" s="210" t="s">
        <v>538</v>
      </c>
      <c r="GWG1027" s="210" t="s">
        <v>866</v>
      </c>
      <c r="GWH1027" s="207" t="s">
        <v>17</v>
      </c>
      <c r="GWI1027" s="211">
        <v>1</v>
      </c>
      <c r="GWJ1027" s="207" t="s">
        <v>540</v>
      </c>
      <c r="GWK1027" s="208">
        <v>900</v>
      </c>
      <c r="GWL1027" s="208">
        <v>900</v>
      </c>
      <c r="GWM1027" s="209">
        <v>27</v>
      </c>
      <c r="GWN1027" s="210" t="s">
        <v>538</v>
      </c>
      <c r="GWO1027" s="210" t="s">
        <v>866</v>
      </c>
      <c r="GWP1027" s="207" t="s">
        <v>17</v>
      </c>
      <c r="GWQ1027" s="211">
        <v>1</v>
      </c>
      <c r="GWR1027" s="207" t="s">
        <v>540</v>
      </c>
      <c r="GWS1027" s="208">
        <v>900</v>
      </c>
      <c r="GWT1027" s="208">
        <v>900</v>
      </c>
      <c r="GWU1027" s="209">
        <v>27</v>
      </c>
      <c r="GWV1027" s="210" t="s">
        <v>538</v>
      </c>
      <c r="GWW1027" s="210" t="s">
        <v>866</v>
      </c>
      <c r="GWX1027" s="207" t="s">
        <v>17</v>
      </c>
      <c r="GWY1027" s="211">
        <v>1</v>
      </c>
      <c r="GWZ1027" s="207" t="s">
        <v>540</v>
      </c>
      <c r="GXA1027" s="208">
        <v>900</v>
      </c>
      <c r="GXB1027" s="208">
        <v>900</v>
      </c>
      <c r="GXC1027" s="209">
        <v>27</v>
      </c>
      <c r="GXD1027" s="210" t="s">
        <v>538</v>
      </c>
      <c r="GXE1027" s="210" t="s">
        <v>866</v>
      </c>
      <c r="GXF1027" s="207" t="s">
        <v>17</v>
      </c>
      <c r="GXG1027" s="211">
        <v>1</v>
      </c>
      <c r="GXH1027" s="207" t="s">
        <v>540</v>
      </c>
      <c r="GXI1027" s="208">
        <v>900</v>
      </c>
      <c r="GXJ1027" s="208">
        <v>900</v>
      </c>
      <c r="GXK1027" s="209">
        <v>27</v>
      </c>
      <c r="GXL1027" s="210" t="s">
        <v>538</v>
      </c>
      <c r="GXM1027" s="210" t="s">
        <v>866</v>
      </c>
      <c r="GXN1027" s="207" t="s">
        <v>17</v>
      </c>
      <c r="GXO1027" s="211">
        <v>1</v>
      </c>
      <c r="GXP1027" s="207" t="s">
        <v>540</v>
      </c>
      <c r="GXQ1027" s="208">
        <v>900</v>
      </c>
      <c r="GXR1027" s="208">
        <v>900</v>
      </c>
      <c r="GXS1027" s="209">
        <v>27</v>
      </c>
      <c r="GXT1027" s="210" t="s">
        <v>538</v>
      </c>
      <c r="GXU1027" s="210" t="s">
        <v>866</v>
      </c>
      <c r="GXV1027" s="207" t="s">
        <v>17</v>
      </c>
      <c r="GXW1027" s="211">
        <v>1</v>
      </c>
      <c r="GXX1027" s="207" t="s">
        <v>540</v>
      </c>
      <c r="GXY1027" s="208">
        <v>900</v>
      </c>
      <c r="GXZ1027" s="208">
        <v>900</v>
      </c>
      <c r="GYA1027" s="209">
        <v>27</v>
      </c>
      <c r="GYB1027" s="210" t="s">
        <v>538</v>
      </c>
      <c r="GYC1027" s="210" t="s">
        <v>866</v>
      </c>
      <c r="GYD1027" s="207" t="s">
        <v>17</v>
      </c>
      <c r="GYE1027" s="211">
        <v>1</v>
      </c>
      <c r="GYF1027" s="207" t="s">
        <v>540</v>
      </c>
      <c r="GYG1027" s="208">
        <v>900</v>
      </c>
      <c r="GYH1027" s="208">
        <v>900</v>
      </c>
      <c r="GYI1027" s="209">
        <v>27</v>
      </c>
      <c r="GYJ1027" s="210" t="s">
        <v>538</v>
      </c>
      <c r="GYK1027" s="210" t="s">
        <v>866</v>
      </c>
      <c r="GYL1027" s="207" t="s">
        <v>17</v>
      </c>
      <c r="GYM1027" s="211">
        <v>1</v>
      </c>
      <c r="GYN1027" s="207" t="s">
        <v>540</v>
      </c>
      <c r="GYO1027" s="208">
        <v>900</v>
      </c>
      <c r="GYP1027" s="208">
        <v>900</v>
      </c>
      <c r="GYQ1027" s="209">
        <v>27</v>
      </c>
      <c r="GYR1027" s="210" t="s">
        <v>538</v>
      </c>
      <c r="GYS1027" s="210" t="s">
        <v>866</v>
      </c>
      <c r="GYT1027" s="207" t="s">
        <v>17</v>
      </c>
      <c r="GYU1027" s="211">
        <v>1</v>
      </c>
      <c r="GYV1027" s="207" t="s">
        <v>540</v>
      </c>
      <c r="GYW1027" s="208">
        <v>900</v>
      </c>
      <c r="GYX1027" s="208">
        <v>900</v>
      </c>
      <c r="GYY1027" s="209">
        <v>27</v>
      </c>
      <c r="GYZ1027" s="210" t="s">
        <v>538</v>
      </c>
      <c r="GZA1027" s="210" t="s">
        <v>866</v>
      </c>
      <c r="GZB1027" s="207" t="s">
        <v>17</v>
      </c>
      <c r="GZC1027" s="211">
        <v>1</v>
      </c>
      <c r="GZD1027" s="207" t="s">
        <v>540</v>
      </c>
      <c r="GZE1027" s="208">
        <v>900</v>
      </c>
      <c r="GZF1027" s="208">
        <v>900</v>
      </c>
      <c r="GZG1027" s="209">
        <v>27</v>
      </c>
      <c r="GZH1027" s="210" t="s">
        <v>538</v>
      </c>
      <c r="GZI1027" s="210" t="s">
        <v>866</v>
      </c>
      <c r="GZJ1027" s="207" t="s">
        <v>17</v>
      </c>
      <c r="GZK1027" s="211">
        <v>1</v>
      </c>
      <c r="GZL1027" s="207" t="s">
        <v>540</v>
      </c>
      <c r="GZM1027" s="208">
        <v>900</v>
      </c>
      <c r="GZN1027" s="208">
        <v>900</v>
      </c>
      <c r="GZO1027" s="209">
        <v>27</v>
      </c>
      <c r="GZP1027" s="210" t="s">
        <v>538</v>
      </c>
      <c r="GZQ1027" s="210" t="s">
        <v>866</v>
      </c>
      <c r="GZR1027" s="207" t="s">
        <v>17</v>
      </c>
      <c r="GZS1027" s="211">
        <v>1</v>
      </c>
      <c r="GZT1027" s="207" t="s">
        <v>540</v>
      </c>
      <c r="GZU1027" s="208">
        <v>900</v>
      </c>
      <c r="GZV1027" s="208">
        <v>900</v>
      </c>
      <c r="GZW1027" s="209">
        <v>27</v>
      </c>
      <c r="GZX1027" s="210" t="s">
        <v>538</v>
      </c>
      <c r="GZY1027" s="210" t="s">
        <v>866</v>
      </c>
      <c r="GZZ1027" s="207" t="s">
        <v>17</v>
      </c>
      <c r="HAA1027" s="211">
        <v>1</v>
      </c>
      <c r="HAB1027" s="207" t="s">
        <v>540</v>
      </c>
      <c r="HAC1027" s="208">
        <v>900</v>
      </c>
      <c r="HAD1027" s="208">
        <v>900</v>
      </c>
      <c r="HAE1027" s="209">
        <v>27</v>
      </c>
      <c r="HAF1027" s="210" t="s">
        <v>538</v>
      </c>
      <c r="HAG1027" s="210" t="s">
        <v>866</v>
      </c>
      <c r="HAH1027" s="207" t="s">
        <v>17</v>
      </c>
      <c r="HAI1027" s="211">
        <v>1</v>
      </c>
      <c r="HAJ1027" s="207" t="s">
        <v>540</v>
      </c>
      <c r="HAK1027" s="208">
        <v>900</v>
      </c>
      <c r="HAL1027" s="208">
        <v>900</v>
      </c>
      <c r="HAM1027" s="209">
        <v>27</v>
      </c>
      <c r="HAN1027" s="210" t="s">
        <v>538</v>
      </c>
      <c r="HAO1027" s="210" t="s">
        <v>866</v>
      </c>
      <c r="HAP1027" s="207" t="s">
        <v>17</v>
      </c>
      <c r="HAQ1027" s="211">
        <v>1</v>
      </c>
      <c r="HAR1027" s="207" t="s">
        <v>540</v>
      </c>
      <c r="HAS1027" s="208">
        <v>900</v>
      </c>
      <c r="HAT1027" s="208">
        <v>900</v>
      </c>
      <c r="HAU1027" s="209">
        <v>27</v>
      </c>
      <c r="HAV1027" s="210" t="s">
        <v>538</v>
      </c>
      <c r="HAW1027" s="210" t="s">
        <v>866</v>
      </c>
      <c r="HAX1027" s="207" t="s">
        <v>17</v>
      </c>
      <c r="HAY1027" s="211">
        <v>1</v>
      </c>
      <c r="HAZ1027" s="207" t="s">
        <v>540</v>
      </c>
      <c r="HBA1027" s="208">
        <v>900</v>
      </c>
      <c r="HBB1027" s="208">
        <v>900</v>
      </c>
      <c r="HBC1027" s="209">
        <v>27</v>
      </c>
      <c r="HBD1027" s="210" t="s">
        <v>538</v>
      </c>
      <c r="HBE1027" s="210" t="s">
        <v>866</v>
      </c>
      <c r="HBF1027" s="207" t="s">
        <v>17</v>
      </c>
      <c r="HBG1027" s="211">
        <v>1</v>
      </c>
      <c r="HBH1027" s="207" t="s">
        <v>540</v>
      </c>
      <c r="HBI1027" s="208">
        <v>900</v>
      </c>
      <c r="HBJ1027" s="208">
        <v>900</v>
      </c>
      <c r="HBK1027" s="209">
        <v>27</v>
      </c>
      <c r="HBL1027" s="210" t="s">
        <v>538</v>
      </c>
      <c r="HBM1027" s="210" t="s">
        <v>866</v>
      </c>
      <c r="HBN1027" s="207" t="s">
        <v>17</v>
      </c>
      <c r="HBO1027" s="211">
        <v>1</v>
      </c>
      <c r="HBP1027" s="207" t="s">
        <v>540</v>
      </c>
      <c r="HBQ1027" s="208">
        <v>900</v>
      </c>
      <c r="HBR1027" s="208">
        <v>900</v>
      </c>
      <c r="HBS1027" s="209">
        <v>27</v>
      </c>
      <c r="HBT1027" s="210" t="s">
        <v>538</v>
      </c>
      <c r="HBU1027" s="210" t="s">
        <v>866</v>
      </c>
      <c r="HBV1027" s="207" t="s">
        <v>17</v>
      </c>
      <c r="HBW1027" s="211">
        <v>1</v>
      </c>
      <c r="HBX1027" s="207" t="s">
        <v>540</v>
      </c>
      <c r="HBY1027" s="208">
        <v>900</v>
      </c>
      <c r="HBZ1027" s="208">
        <v>900</v>
      </c>
      <c r="HCA1027" s="209">
        <v>27</v>
      </c>
      <c r="HCB1027" s="210" t="s">
        <v>538</v>
      </c>
      <c r="HCC1027" s="210" t="s">
        <v>866</v>
      </c>
      <c r="HCD1027" s="207" t="s">
        <v>17</v>
      </c>
      <c r="HCE1027" s="211">
        <v>1</v>
      </c>
      <c r="HCF1027" s="207" t="s">
        <v>540</v>
      </c>
      <c r="HCG1027" s="208">
        <v>900</v>
      </c>
      <c r="HCH1027" s="208">
        <v>900</v>
      </c>
      <c r="HCI1027" s="209">
        <v>27</v>
      </c>
      <c r="HCJ1027" s="210" t="s">
        <v>538</v>
      </c>
      <c r="HCK1027" s="210" t="s">
        <v>866</v>
      </c>
      <c r="HCL1027" s="207" t="s">
        <v>17</v>
      </c>
      <c r="HCM1027" s="211">
        <v>1</v>
      </c>
      <c r="HCN1027" s="207" t="s">
        <v>540</v>
      </c>
      <c r="HCO1027" s="208">
        <v>900</v>
      </c>
      <c r="HCP1027" s="208">
        <v>900</v>
      </c>
      <c r="HCQ1027" s="209">
        <v>27</v>
      </c>
      <c r="HCR1027" s="210" t="s">
        <v>538</v>
      </c>
      <c r="HCS1027" s="210" t="s">
        <v>866</v>
      </c>
      <c r="HCT1027" s="207" t="s">
        <v>17</v>
      </c>
      <c r="HCU1027" s="211">
        <v>1</v>
      </c>
      <c r="HCV1027" s="207" t="s">
        <v>540</v>
      </c>
      <c r="HCW1027" s="208">
        <v>900</v>
      </c>
      <c r="HCX1027" s="208">
        <v>900</v>
      </c>
      <c r="HCY1027" s="209">
        <v>27</v>
      </c>
      <c r="HCZ1027" s="210" t="s">
        <v>538</v>
      </c>
      <c r="HDA1027" s="210" t="s">
        <v>866</v>
      </c>
      <c r="HDB1027" s="207" t="s">
        <v>17</v>
      </c>
      <c r="HDC1027" s="211">
        <v>1</v>
      </c>
      <c r="HDD1027" s="207" t="s">
        <v>540</v>
      </c>
      <c r="HDE1027" s="208">
        <v>900</v>
      </c>
      <c r="HDF1027" s="208">
        <v>900</v>
      </c>
      <c r="HDG1027" s="209">
        <v>27</v>
      </c>
      <c r="HDH1027" s="210" t="s">
        <v>538</v>
      </c>
      <c r="HDI1027" s="210" t="s">
        <v>866</v>
      </c>
      <c r="HDJ1027" s="207" t="s">
        <v>17</v>
      </c>
      <c r="HDK1027" s="211">
        <v>1</v>
      </c>
      <c r="HDL1027" s="207" t="s">
        <v>540</v>
      </c>
      <c r="HDM1027" s="208">
        <v>900</v>
      </c>
      <c r="HDN1027" s="208">
        <v>900</v>
      </c>
      <c r="HDO1027" s="209">
        <v>27</v>
      </c>
      <c r="HDP1027" s="210" t="s">
        <v>538</v>
      </c>
      <c r="HDQ1027" s="210" t="s">
        <v>866</v>
      </c>
      <c r="HDR1027" s="207" t="s">
        <v>17</v>
      </c>
      <c r="HDS1027" s="211">
        <v>1</v>
      </c>
      <c r="HDT1027" s="207" t="s">
        <v>540</v>
      </c>
      <c r="HDU1027" s="208">
        <v>900</v>
      </c>
      <c r="HDV1027" s="208">
        <v>900</v>
      </c>
      <c r="HDW1027" s="209">
        <v>27</v>
      </c>
      <c r="HDX1027" s="210" t="s">
        <v>538</v>
      </c>
      <c r="HDY1027" s="210" t="s">
        <v>866</v>
      </c>
      <c r="HDZ1027" s="207" t="s">
        <v>17</v>
      </c>
      <c r="HEA1027" s="211">
        <v>1</v>
      </c>
      <c r="HEB1027" s="207" t="s">
        <v>540</v>
      </c>
      <c r="HEC1027" s="208">
        <v>900</v>
      </c>
      <c r="HED1027" s="208">
        <v>900</v>
      </c>
      <c r="HEE1027" s="209">
        <v>27</v>
      </c>
      <c r="HEF1027" s="210" t="s">
        <v>538</v>
      </c>
      <c r="HEG1027" s="210" t="s">
        <v>866</v>
      </c>
      <c r="HEH1027" s="207" t="s">
        <v>17</v>
      </c>
      <c r="HEI1027" s="211">
        <v>1</v>
      </c>
      <c r="HEJ1027" s="207" t="s">
        <v>540</v>
      </c>
      <c r="HEK1027" s="208">
        <v>900</v>
      </c>
      <c r="HEL1027" s="208">
        <v>900</v>
      </c>
      <c r="HEM1027" s="209">
        <v>27</v>
      </c>
      <c r="HEN1027" s="210" t="s">
        <v>538</v>
      </c>
      <c r="HEO1027" s="210" t="s">
        <v>866</v>
      </c>
      <c r="HEP1027" s="207" t="s">
        <v>17</v>
      </c>
      <c r="HEQ1027" s="211">
        <v>1</v>
      </c>
      <c r="HER1027" s="207" t="s">
        <v>540</v>
      </c>
      <c r="HES1027" s="208">
        <v>900</v>
      </c>
      <c r="HET1027" s="208">
        <v>900</v>
      </c>
      <c r="HEU1027" s="209">
        <v>27</v>
      </c>
      <c r="HEV1027" s="210" t="s">
        <v>538</v>
      </c>
      <c r="HEW1027" s="210" t="s">
        <v>866</v>
      </c>
      <c r="HEX1027" s="207" t="s">
        <v>17</v>
      </c>
      <c r="HEY1027" s="211">
        <v>1</v>
      </c>
      <c r="HEZ1027" s="207" t="s">
        <v>540</v>
      </c>
      <c r="HFA1027" s="208">
        <v>900</v>
      </c>
      <c r="HFB1027" s="208">
        <v>900</v>
      </c>
      <c r="HFC1027" s="209">
        <v>27</v>
      </c>
      <c r="HFD1027" s="210" t="s">
        <v>538</v>
      </c>
      <c r="HFE1027" s="210" t="s">
        <v>866</v>
      </c>
      <c r="HFF1027" s="207" t="s">
        <v>17</v>
      </c>
      <c r="HFG1027" s="211">
        <v>1</v>
      </c>
      <c r="HFH1027" s="207" t="s">
        <v>540</v>
      </c>
      <c r="HFI1027" s="208">
        <v>900</v>
      </c>
      <c r="HFJ1027" s="208">
        <v>900</v>
      </c>
      <c r="HFK1027" s="209">
        <v>27</v>
      </c>
      <c r="HFL1027" s="210" t="s">
        <v>538</v>
      </c>
      <c r="HFM1027" s="210" t="s">
        <v>866</v>
      </c>
      <c r="HFN1027" s="207" t="s">
        <v>17</v>
      </c>
      <c r="HFO1027" s="211">
        <v>1</v>
      </c>
      <c r="HFP1027" s="207" t="s">
        <v>540</v>
      </c>
      <c r="HFQ1027" s="208">
        <v>900</v>
      </c>
      <c r="HFR1027" s="208">
        <v>900</v>
      </c>
      <c r="HFS1027" s="209">
        <v>27</v>
      </c>
      <c r="HFT1027" s="210" t="s">
        <v>538</v>
      </c>
      <c r="HFU1027" s="210" t="s">
        <v>866</v>
      </c>
      <c r="HFV1027" s="207" t="s">
        <v>17</v>
      </c>
      <c r="HFW1027" s="211">
        <v>1</v>
      </c>
      <c r="HFX1027" s="207" t="s">
        <v>540</v>
      </c>
      <c r="HFY1027" s="208">
        <v>900</v>
      </c>
      <c r="HFZ1027" s="208">
        <v>900</v>
      </c>
      <c r="HGA1027" s="209">
        <v>27</v>
      </c>
      <c r="HGB1027" s="210" t="s">
        <v>538</v>
      </c>
      <c r="HGC1027" s="210" t="s">
        <v>866</v>
      </c>
      <c r="HGD1027" s="207" t="s">
        <v>17</v>
      </c>
      <c r="HGE1027" s="211">
        <v>1</v>
      </c>
      <c r="HGF1027" s="207" t="s">
        <v>540</v>
      </c>
      <c r="HGG1027" s="208">
        <v>900</v>
      </c>
      <c r="HGH1027" s="208">
        <v>900</v>
      </c>
      <c r="HGI1027" s="209">
        <v>27</v>
      </c>
      <c r="HGJ1027" s="210" t="s">
        <v>538</v>
      </c>
      <c r="HGK1027" s="210" t="s">
        <v>866</v>
      </c>
      <c r="HGL1027" s="207" t="s">
        <v>17</v>
      </c>
      <c r="HGM1027" s="211">
        <v>1</v>
      </c>
      <c r="HGN1027" s="207" t="s">
        <v>540</v>
      </c>
      <c r="HGO1027" s="208">
        <v>900</v>
      </c>
      <c r="HGP1027" s="208">
        <v>900</v>
      </c>
      <c r="HGQ1027" s="209">
        <v>27</v>
      </c>
      <c r="HGR1027" s="210" t="s">
        <v>538</v>
      </c>
      <c r="HGS1027" s="210" t="s">
        <v>866</v>
      </c>
      <c r="HGT1027" s="207" t="s">
        <v>17</v>
      </c>
      <c r="HGU1027" s="211">
        <v>1</v>
      </c>
      <c r="HGV1027" s="207" t="s">
        <v>540</v>
      </c>
      <c r="HGW1027" s="208">
        <v>900</v>
      </c>
      <c r="HGX1027" s="208">
        <v>900</v>
      </c>
      <c r="HGY1027" s="209">
        <v>27</v>
      </c>
      <c r="HGZ1027" s="210" t="s">
        <v>538</v>
      </c>
      <c r="HHA1027" s="210" t="s">
        <v>866</v>
      </c>
      <c r="HHB1027" s="207" t="s">
        <v>17</v>
      </c>
      <c r="HHC1027" s="211">
        <v>1</v>
      </c>
      <c r="HHD1027" s="207" t="s">
        <v>540</v>
      </c>
      <c r="HHE1027" s="208">
        <v>900</v>
      </c>
      <c r="HHF1027" s="208">
        <v>900</v>
      </c>
      <c r="HHG1027" s="209">
        <v>27</v>
      </c>
      <c r="HHH1027" s="210" t="s">
        <v>538</v>
      </c>
      <c r="HHI1027" s="210" t="s">
        <v>866</v>
      </c>
      <c r="HHJ1027" s="207" t="s">
        <v>17</v>
      </c>
      <c r="HHK1027" s="211">
        <v>1</v>
      </c>
      <c r="HHL1027" s="207" t="s">
        <v>540</v>
      </c>
      <c r="HHM1027" s="208">
        <v>900</v>
      </c>
      <c r="HHN1027" s="208">
        <v>900</v>
      </c>
      <c r="HHO1027" s="209">
        <v>27</v>
      </c>
      <c r="HHP1027" s="210" t="s">
        <v>538</v>
      </c>
      <c r="HHQ1027" s="210" t="s">
        <v>866</v>
      </c>
      <c r="HHR1027" s="207" t="s">
        <v>17</v>
      </c>
      <c r="HHS1027" s="211">
        <v>1</v>
      </c>
      <c r="HHT1027" s="207" t="s">
        <v>540</v>
      </c>
      <c r="HHU1027" s="208">
        <v>900</v>
      </c>
      <c r="HHV1027" s="208">
        <v>900</v>
      </c>
      <c r="HHW1027" s="209">
        <v>27</v>
      </c>
      <c r="HHX1027" s="210" t="s">
        <v>538</v>
      </c>
      <c r="HHY1027" s="210" t="s">
        <v>866</v>
      </c>
      <c r="HHZ1027" s="207" t="s">
        <v>17</v>
      </c>
      <c r="HIA1027" s="211">
        <v>1</v>
      </c>
      <c r="HIB1027" s="207" t="s">
        <v>540</v>
      </c>
      <c r="HIC1027" s="208">
        <v>900</v>
      </c>
      <c r="HID1027" s="208">
        <v>900</v>
      </c>
      <c r="HIE1027" s="209">
        <v>27</v>
      </c>
      <c r="HIF1027" s="210" t="s">
        <v>538</v>
      </c>
      <c r="HIG1027" s="210" t="s">
        <v>866</v>
      </c>
      <c r="HIH1027" s="207" t="s">
        <v>17</v>
      </c>
      <c r="HII1027" s="211">
        <v>1</v>
      </c>
      <c r="HIJ1027" s="207" t="s">
        <v>540</v>
      </c>
      <c r="HIK1027" s="208">
        <v>900</v>
      </c>
      <c r="HIL1027" s="208">
        <v>900</v>
      </c>
      <c r="HIM1027" s="209">
        <v>27</v>
      </c>
      <c r="HIN1027" s="210" t="s">
        <v>538</v>
      </c>
      <c r="HIO1027" s="210" t="s">
        <v>866</v>
      </c>
      <c r="HIP1027" s="207" t="s">
        <v>17</v>
      </c>
      <c r="HIQ1027" s="211">
        <v>1</v>
      </c>
      <c r="HIR1027" s="207" t="s">
        <v>540</v>
      </c>
      <c r="HIS1027" s="208">
        <v>900</v>
      </c>
      <c r="HIT1027" s="208">
        <v>900</v>
      </c>
      <c r="HIU1027" s="209">
        <v>27</v>
      </c>
      <c r="HIV1027" s="210" t="s">
        <v>538</v>
      </c>
      <c r="HIW1027" s="210" t="s">
        <v>866</v>
      </c>
      <c r="HIX1027" s="207" t="s">
        <v>17</v>
      </c>
      <c r="HIY1027" s="211">
        <v>1</v>
      </c>
      <c r="HIZ1027" s="207" t="s">
        <v>540</v>
      </c>
      <c r="HJA1027" s="208">
        <v>900</v>
      </c>
      <c r="HJB1027" s="208">
        <v>900</v>
      </c>
      <c r="HJC1027" s="209">
        <v>27</v>
      </c>
      <c r="HJD1027" s="210" t="s">
        <v>538</v>
      </c>
      <c r="HJE1027" s="210" t="s">
        <v>866</v>
      </c>
      <c r="HJF1027" s="207" t="s">
        <v>17</v>
      </c>
      <c r="HJG1027" s="211">
        <v>1</v>
      </c>
      <c r="HJH1027" s="207" t="s">
        <v>540</v>
      </c>
      <c r="HJI1027" s="208">
        <v>900</v>
      </c>
      <c r="HJJ1027" s="208">
        <v>900</v>
      </c>
      <c r="HJK1027" s="209">
        <v>27</v>
      </c>
      <c r="HJL1027" s="210" t="s">
        <v>538</v>
      </c>
      <c r="HJM1027" s="210" t="s">
        <v>866</v>
      </c>
      <c r="HJN1027" s="207" t="s">
        <v>17</v>
      </c>
      <c r="HJO1027" s="211">
        <v>1</v>
      </c>
      <c r="HJP1027" s="207" t="s">
        <v>540</v>
      </c>
      <c r="HJQ1027" s="208">
        <v>900</v>
      </c>
      <c r="HJR1027" s="208">
        <v>900</v>
      </c>
      <c r="HJS1027" s="209">
        <v>27</v>
      </c>
      <c r="HJT1027" s="210" t="s">
        <v>538</v>
      </c>
      <c r="HJU1027" s="210" t="s">
        <v>866</v>
      </c>
      <c r="HJV1027" s="207" t="s">
        <v>17</v>
      </c>
      <c r="HJW1027" s="211">
        <v>1</v>
      </c>
      <c r="HJX1027" s="207" t="s">
        <v>540</v>
      </c>
      <c r="HJY1027" s="208">
        <v>900</v>
      </c>
      <c r="HJZ1027" s="208">
        <v>900</v>
      </c>
      <c r="HKA1027" s="209">
        <v>27</v>
      </c>
      <c r="HKB1027" s="210" t="s">
        <v>538</v>
      </c>
      <c r="HKC1027" s="210" t="s">
        <v>866</v>
      </c>
      <c r="HKD1027" s="207" t="s">
        <v>17</v>
      </c>
      <c r="HKE1027" s="211">
        <v>1</v>
      </c>
      <c r="HKF1027" s="207" t="s">
        <v>540</v>
      </c>
      <c r="HKG1027" s="208">
        <v>900</v>
      </c>
      <c r="HKH1027" s="208">
        <v>900</v>
      </c>
      <c r="HKI1027" s="209">
        <v>27</v>
      </c>
      <c r="HKJ1027" s="210" t="s">
        <v>538</v>
      </c>
      <c r="HKK1027" s="210" t="s">
        <v>866</v>
      </c>
      <c r="HKL1027" s="207" t="s">
        <v>17</v>
      </c>
      <c r="HKM1027" s="211">
        <v>1</v>
      </c>
      <c r="HKN1027" s="207" t="s">
        <v>540</v>
      </c>
      <c r="HKO1027" s="208">
        <v>900</v>
      </c>
      <c r="HKP1027" s="208">
        <v>900</v>
      </c>
      <c r="HKQ1027" s="209">
        <v>27</v>
      </c>
      <c r="HKR1027" s="210" t="s">
        <v>538</v>
      </c>
      <c r="HKS1027" s="210" t="s">
        <v>866</v>
      </c>
      <c r="HKT1027" s="207" t="s">
        <v>17</v>
      </c>
      <c r="HKU1027" s="211">
        <v>1</v>
      </c>
      <c r="HKV1027" s="207" t="s">
        <v>540</v>
      </c>
      <c r="HKW1027" s="208">
        <v>900</v>
      </c>
      <c r="HKX1027" s="208">
        <v>900</v>
      </c>
      <c r="HKY1027" s="209">
        <v>27</v>
      </c>
      <c r="HKZ1027" s="210" t="s">
        <v>538</v>
      </c>
      <c r="HLA1027" s="210" t="s">
        <v>866</v>
      </c>
      <c r="HLB1027" s="207" t="s">
        <v>17</v>
      </c>
      <c r="HLC1027" s="211">
        <v>1</v>
      </c>
      <c r="HLD1027" s="207" t="s">
        <v>540</v>
      </c>
      <c r="HLE1027" s="208">
        <v>900</v>
      </c>
      <c r="HLF1027" s="208">
        <v>900</v>
      </c>
      <c r="HLG1027" s="209">
        <v>27</v>
      </c>
      <c r="HLH1027" s="210" t="s">
        <v>538</v>
      </c>
      <c r="HLI1027" s="210" t="s">
        <v>866</v>
      </c>
      <c r="HLJ1027" s="207" t="s">
        <v>17</v>
      </c>
      <c r="HLK1027" s="211">
        <v>1</v>
      </c>
      <c r="HLL1027" s="207" t="s">
        <v>540</v>
      </c>
      <c r="HLM1027" s="208">
        <v>900</v>
      </c>
      <c r="HLN1027" s="208">
        <v>900</v>
      </c>
      <c r="HLO1027" s="209">
        <v>27</v>
      </c>
      <c r="HLP1027" s="210" t="s">
        <v>538</v>
      </c>
      <c r="HLQ1027" s="210" t="s">
        <v>866</v>
      </c>
      <c r="HLR1027" s="207" t="s">
        <v>17</v>
      </c>
      <c r="HLS1027" s="211">
        <v>1</v>
      </c>
      <c r="HLT1027" s="207" t="s">
        <v>540</v>
      </c>
      <c r="HLU1027" s="208">
        <v>900</v>
      </c>
      <c r="HLV1027" s="208">
        <v>900</v>
      </c>
      <c r="HLW1027" s="209">
        <v>27</v>
      </c>
      <c r="HLX1027" s="210" t="s">
        <v>538</v>
      </c>
      <c r="HLY1027" s="210" t="s">
        <v>866</v>
      </c>
      <c r="HLZ1027" s="207" t="s">
        <v>17</v>
      </c>
      <c r="HMA1027" s="211">
        <v>1</v>
      </c>
      <c r="HMB1027" s="207" t="s">
        <v>540</v>
      </c>
      <c r="HMC1027" s="208">
        <v>900</v>
      </c>
      <c r="HMD1027" s="208">
        <v>900</v>
      </c>
      <c r="HME1027" s="209">
        <v>27</v>
      </c>
      <c r="HMF1027" s="210" t="s">
        <v>538</v>
      </c>
      <c r="HMG1027" s="210" t="s">
        <v>866</v>
      </c>
      <c r="HMH1027" s="207" t="s">
        <v>17</v>
      </c>
      <c r="HMI1027" s="211">
        <v>1</v>
      </c>
      <c r="HMJ1027" s="207" t="s">
        <v>540</v>
      </c>
      <c r="HMK1027" s="208">
        <v>900</v>
      </c>
      <c r="HML1027" s="208">
        <v>900</v>
      </c>
      <c r="HMM1027" s="209">
        <v>27</v>
      </c>
      <c r="HMN1027" s="210" t="s">
        <v>538</v>
      </c>
      <c r="HMO1027" s="210" t="s">
        <v>866</v>
      </c>
      <c r="HMP1027" s="207" t="s">
        <v>17</v>
      </c>
      <c r="HMQ1027" s="211">
        <v>1</v>
      </c>
      <c r="HMR1027" s="207" t="s">
        <v>540</v>
      </c>
      <c r="HMS1027" s="208">
        <v>900</v>
      </c>
      <c r="HMT1027" s="208">
        <v>900</v>
      </c>
      <c r="HMU1027" s="209">
        <v>27</v>
      </c>
      <c r="HMV1027" s="210" t="s">
        <v>538</v>
      </c>
      <c r="HMW1027" s="210" t="s">
        <v>866</v>
      </c>
      <c r="HMX1027" s="207" t="s">
        <v>17</v>
      </c>
      <c r="HMY1027" s="211">
        <v>1</v>
      </c>
      <c r="HMZ1027" s="207" t="s">
        <v>540</v>
      </c>
      <c r="HNA1027" s="208">
        <v>900</v>
      </c>
      <c r="HNB1027" s="208">
        <v>900</v>
      </c>
      <c r="HNC1027" s="209">
        <v>27</v>
      </c>
      <c r="HND1027" s="210" t="s">
        <v>538</v>
      </c>
      <c r="HNE1027" s="210" t="s">
        <v>866</v>
      </c>
      <c r="HNF1027" s="207" t="s">
        <v>17</v>
      </c>
      <c r="HNG1027" s="211">
        <v>1</v>
      </c>
      <c r="HNH1027" s="207" t="s">
        <v>540</v>
      </c>
      <c r="HNI1027" s="208">
        <v>900</v>
      </c>
      <c r="HNJ1027" s="208">
        <v>900</v>
      </c>
      <c r="HNK1027" s="209">
        <v>27</v>
      </c>
      <c r="HNL1027" s="210" t="s">
        <v>538</v>
      </c>
      <c r="HNM1027" s="210" t="s">
        <v>866</v>
      </c>
      <c r="HNN1027" s="207" t="s">
        <v>17</v>
      </c>
      <c r="HNO1027" s="211">
        <v>1</v>
      </c>
      <c r="HNP1027" s="207" t="s">
        <v>540</v>
      </c>
      <c r="HNQ1027" s="208">
        <v>900</v>
      </c>
      <c r="HNR1027" s="208">
        <v>900</v>
      </c>
      <c r="HNS1027" s="209">
        <v>27</v>
      </c>
      <c r="HNT1027" s="210" t="s">
        <v>538</v>
      </c>
      <c r="HNU1027" s="210" t="s">
        <v>866</v>
      </c>
      <c r="HNV1027" s="207" t="s">
        <v>17</v>
      </c>
      <c r="HNW1027" s="211">
        <v>1</v>
      </c>
      <c r="HNX1027" s="207" t="s">
        <v>540</v>
      </c>
      <c r="HNY1027" s="208">
        <v>900</v>
      </c>
      <c r="HNZ1027" s="208">
        <v>900</v>
      </c>
      <c r="HOA1027" s="209">
        <v>27</v>
      </c>
      <c r="HOB1027" s="210" t="s">
        <v>538</v>
      </c>
      <c r="HOC1027" s="210" t="s">
        <v>866</v>
      </c>
      <c r="HOD1027" s="207" t="s">
        <v>17</v>
      </c>
      <c r="HOE1027" s="211">
        <v>1</v>
      </c>
      <c r="HOF1027" s="207" t="s">
        <v>540</v>
      </c>
      <c r="HOG1027" s="208">
        <v>900</v>
      </c>
      <c r="HOH1027" s="208">
        <v>900</v>
      </c>
      <c r="HOI1027" s="209">
        <v>27</v>
      </c>
      <c r="HOJ1027" s="210" t="s">
        <v>538</v>
      </c>
      <c r="HOK1027" s="210" t="s">
        <v>866</v>
      </c>
      <c r="HOL1027" s="207" t="s">
        <v>17</v>
      </c>
      <c r="HOM1027" s="211">
        <v>1</v>
      </c>
      <c r="HON1027" s="207" t="s">
        <v>540</v>
      </c>
      <c r="HOO1027" s="208">
        <v>900</v>
      </c>
      <c r="HOP1027" s="208">
        <v>900</v>
      </c>
      <c r="HOQ1027" s="209">
        <v>27</v>
      </c>
      <c r="HOR1027" s="210" t="s">
        <v>538</v>
      </c>
      <c r="HOS1027" s="210" t="s">
        <v>866</v>
      </c>
      <c r="HOT1027" s="207" t="s">
        <v>17</v>
      </c>
      <c r="HOU1027" s="211">
        <v>1</v>
      </c>
      <c r="HOV1027" s="207" t="s">
        <v>540</v>
      </c>
      <c r="HOW1027" s="208">
        <v>900</v>
      </c>
      <c r="HOX1027" s="208">
        <v>900</v>
      </c>
      <c r="HOY1027" s="209">
        <v>27</v>
      </c>
      <c r="HOZ1027" s="210" t="s">
        <v>538</v>
      </c>
      <c r="HPA1027" s="210" t="s">
        <v>866</v>
      </c>
      <c r="HPB1027" s="207" t="s">
        <v>17</v>
      </c>
      <c r="HPC1027" s="211">
        <v>1</v>
      </c>
      <c r="HPD1027" s="207" t="s">
        <v>540</v>
      </c>
      <c r="HPE1027" s="208">
        <v>900</v>
      </c>
      <c r="HPF1027" s="208">
        <v>900</v>
      </c>
      <c r="HPG1027" s="209">
        <v>27</v>
      </c>
      <c r="HPH1027" s="210" t="s">
        <v>538</v>
      </c>
      <c r="HPI1027" s="210" t="s">
        <v>866</v>
      </c>
      <c r="HPJ1027" s="207" t="s">
        <v>17</v>
      </c>
      <c r="HPK1027" s="211">
        <v>1</v>
      </c>
      <c r="HPL1027" s="207" t="s">
        <v>540</v>
      </c>
      <c r="HPM1027" s="208">
        <v>900</v>
      </c>
      <c r="HPN1027" s="208">
        <v>900</v>
      </c>
      <c r="HPO1027" s="209">
        <v>27</v>
      </c>
      <c r="HPP1027" s="210" t="s">
        <v>538</v>
      </c>
      <c r="HPQ1027" s="210" t="s">
        <v>866</v>
      </c>
      <c r="HPR1027" s="207" t="s">
        <v>17</v>
      </c>
      <c r="HPS1027" s="211">
        <v>1</v>
      </c>
      <c r="HPT1027" s="207" t="s">
        <v>540</v>
      </c>
      <c r="HPU1027" s="208">
        <v>900</v>
      </c>
      <c r="HPV1027" s="208">
        <v>900</v>
      </c>
      <c r="HPW1027" s="209">
        <v>27</v>
      </c>
      <c r="HPX1027" s="210" t="s">
        <v>538</v>
      </c>
      <c r="HPY1027" s="210" t="s">
        <v>866</v>
      </c>
      <c r="HPZ1027" s="207" t="s">
        <v>17</v>
      </c>
      <c r="HQA1027" s="211">
        <v>1</v>
      </c>
      <c r="HQB1027" s="207" t="s">
        <v>540</v>
      </c>
      <c r="HQC1027" s="208">
        <v>900</v>
      </c>
      <c r="HQD1027" s="208">
        <v>900</v>
      </c>
      <c r="HQE1027" s="209">
        <v>27</v>
      </c>
      <c r="HQF1027" s="210" t="s">
        <v>538</v>
      </c>
      <c r="HQG1027" s="210" t="s">
        <v>866</v>
      </c>
      <c r="HQH1027" s="207" t="s">
        <v>17</v>
      </c>
      <c r="HQI1027" s="211">
        <v>1</v>
      </c>
      <c r="HQJ1027" s="207" t="s">
        <v>540</v>
      </c>
      <c r="HQK1027" s="208">
        <v>900</v>
      </c>
      <c r="HQL1027" s="208">
        <v>900</v>
      </c>
      <c r="HQM1027" s="209">
        <v>27</v>
      </c>
      <c r="HQN1027" s="210" t="s">
        <v>538</v>
      </c>
      <c r="HQO1027" s="210" t="s">
        <v>866</v>
      </c>
      <c r="HQP1027" s="207" t="s">
        <v>17</v>
      </c>
      <c r="HQQ1027" s="211">
        <v>1</v>
      </c>
      <c r="HQR1027" s="207" t="s">
        <v>540</v>
      </c>
      <c r="HQS1027" s="208">
        <v>900</v>
      </c>
      <c r="HQT1027" s="208">
        <v>900</v>
      </c>
      <c r="HQU1027" s="209">
        <v>27</v>
      </c>
      <c r="HQV1027" s="210" t="s">
        <v>538</v>
      </c>
      <c r="HQW1027" s="210" t="s">
        <v>866</v>
      </c>
      <c r="HQX1027" s="207" t="s">
        <v>17</v>
      </c>
      <c r="HQY1027" s="211">
        <v>1</v>
      </c>
      <c r="HQZ1027" s="207" t="s">
        <v>540</v>
      </c>
      <c r="HRA1027" s="208">
        <v>900</v>
      </c>
      <c r="HRB1027" s="208">
        <v>900</v>
      </c>
      <c r="HRC1027" s="209">
        <v>27</v>
      </c>
      <c r="HRD1027" s="210" t="s">
        <v>538</v>
      </c>
      <c r="HRE1027" s="210" t="s">
        <v>866</v>
      </c>
      <c r="HRF1027" s="207" t="s">
        <v>17</v>
      </c>
      <c r="HRG1027" s="211">
        <v>1</v>
      </c>
      <c r="HRH1027" s="207" t="s">
        <v>540</v>
      </c>
      <c r="HRI1027" s="208">
        <v>900</v>
      </c>
      <c r="HRJ1027" s="208">
        <v>900</v>
      </c>
      <c r="HRK1027" s="209">
        <v>27</v>
      </c>
      <c r="HRL1027" s="210" t="s">
        <v>538</v>
      </c>
      <c r="HRM1027" s="210" t="s">
        <v>866</v>
      </c>
      <c r="HRN1027" s="207" t="s">
        <v>17</v>
      </c>
      <c r="HRO1027" s="211">
        <v>1</v>
      </c>
      <c r="HRP1027" s="207" t="s">
        <v>540</v>
      </c>
      <c r="HRQ1027" s="208">
        <v>900</v>
      </c>
      <c r="HRR1027" s="208">
        <v>900</v>
      </c>
      <c r="HRS1027" s="209">
        <v>27</v>
      </c>
      <c r="HRT1027" s="210" t="s">
        <v>538</v>
      </c>
      <c r="HRU1027" s="210" t="s">
        <v>866</v>
      </c>
      <c r="HRV1027" s="207" t="s">
        <v>17</v>
      </c>
      <c r="HRW1027" s="211">
        <v>1</v>
      </c>
      <c r="HRX1027" s="207" t="s">
        <v>540</v>
      </c>
      <c r="HRY1027" s="208">
        <v>900</v>
      </c>
      <c r="HRZ1027" s="208">
        <v>900</v>
      </c>
      <c r="HSA1027" s="209">
        <v>27</v>
      </c>
      <c r="HSB1027" s="210" t="s">
        <v>538</v>
      </c>
      <c r="HSC1027" s="210" t="s">
        <v>866</v>
      </c>
      <c r="HSD1027" s="207" t="s">
        <v>17</v>
      </c>
      <c r="HSE1027" s="211">
        <v>1</v>
      </c>
      <c r="HSF1027" s="207" t="s">
        <v>540</v>
      </c>
      <c r="HSG1027" s="208">
        <v>900</v>
      </c>
      <c r="HSH1027" s="208">
        <v>900</v>
      </c>
      <c r="HSI1027" s="209">
        <v>27</v>
      </c>
      <c r="HSJ1027" s="210" t="s">
        <v>538</v>
      </c>
      <c r="HSK1027" s="210" t="s">
        <v>866</v>
      </c>
      <c r="HSL1027" s="207" t="s">
        <v>17</v>
      </c>
      <c r="HSM1027" s="211">
        <v>1</v>
      </c>
      <c r="HSN1027" s="207" t="s">
        <v>540</v>
      </c>
      <c r="HSO1027" s="208">
        <v>900</v>
      </c>
      <c r="HSP1027" s="208">
        <v>900</v>
      </c>
      <c r="HSQ1027" s="209">
        <v>27</v>
      </c>
      <c r="HSR1027" s="210" t="s">
        <v>538</v>
      </c>
      <c r="HSS1027" s="210" t="s">
        <v>866</v>
      </c>
      <c r="HST1027" s="207" t="s">
        <v>17</v>
      </c>
      <c r="HSU1027" s="211">
        <v>1</v>
      </c>
      <c r="HSV1027" s="207" t="s">
        <v>540</v>
      </c>
      <c r="HSW1027" s="208">
        <v>900</v>
      </c>
      <c r="HSX1027" s="208">
        <v>900</v>
      </c>
      <c r="HSY1027" s="209">
        <v>27</v>
      </c>
      <c r="HSZ1027" s="210" t="s">
        <v>538</v>
      </c>
      <c r="HTA1027" s="210" t="s">
        <v>866</v>
      </c>
      <c r="HTB1027" s="207" t="s">
        <v>17</v>
      </c>
      <c r="HTC1027" s="211">
        <v>1</v>
      </c>
      <c r="HTD1027" s="207" t="s">
        <v>540</v>
      </c>
      <c r="HTE1027" s="208">
        <v>900</v>
      </c>
      <c r="HTF1027" s="208">
        <v>900</v>
      </c>
      <c r="HTG1027" s="209">
        <v>27</v>
      </c>
      <c r="HTH1027" s="210" t="s">
        <v>538</v>
      </c>
      <c r="HTI1027" s="210" t="s">
        <v>866</v>
      </c>
      <c r="HTJ1027" s="207" t="s">
        <v>17</v>
      </c>
      <c r="HTK1027" s="211">
        <v>1</v>
      </c>
      <c r="HTL1027" s="207" t="s">
        <v>540</v>
      </c>
      <c r="HTM1027" s="208">
        <v>900</v>
      </c>
      <c r="HTN1027" s="208">
        <v>900</v>
      </c>
      <c r="HTO1027" s="209">
        <v>27</v>
      </c>
      <c r="HTP1027" s="210" t="s">
        <v>538</v>
      </c>
      <c r="HTQ1027" s="210" t="s">
        <v>866</v>
      </c>
      <c r="HTR1027" s="207" t="s">
        <v>17</v>
      </c>
      <c r="HTS1027" s="211">
        <v>1</v>
      </c>
      <c r="HTT1027" s="207" t="s">
        <v>540</v>
      </c>
      <c r="HTU1027" s="208">
        <v>900</v>
      </c>
      <c r="HTV1027" s="208">
        <v>900</v>
      </c>
      <c r="HTW1027" s="209">
        <v>27</v>
      </c>
      <c r="HTX1027" s="210" t="s">
        <v>538</v>
      </c>
      <c r="HTY1027" s="210" t="s">
        <v>866</v>
      </c>
      <c r="HTZ1027" s="207" t="s">
        <v>17</v>
      </c>
      <c r="HUA1027" s="211">
        <v>1</v>
      </c>
      <c r="HUB1027" s="207" t="s">
        <v>540</v>
      </c>
      <c r="HUC1027" s="208">
        <v>900</v>
      </c>
      <c r="HUD1027" s="208">
        <v>900</v>
      </c>
      <c r="HUE1027" s="209">
        <v>27</v>
      </c>
      <c r="HUF1027" s="210" t="s">
        <v>538</v>
      </c>
      <c r="HUG1027" s="210" t="s">
        <v>866</v>
      </c>
      <c r="HUH1027" s="207" t="s">
        <v>17</v>
      </c>
      <c r="HUI1027" s="211">
        <v>1</v>
      </c>
      <c r="HUJ1027" s="207" t="s">
        <v>540</v>
      </c>
      <c r="HUK1027" s="208">
        <v>900</v>
      </c>
      <c r="HUL1027" s="208">
        <v>900</v>
      </c>
      <c r="HUM1027" s="209">
        <v>27</v>
      </c>
      <c r="HUN1027" s="210" t="s">
        <v>538</v>
      </c>
      <c r="HUO1027" s="210" t="s">
        <v>866</v>
      </c>
      <c r="HUP1027" s="207" t="s">
        <v>17</v>
      </c>
      <c r="HUQ1027" s="211">
        <v>1</v>
      </c>
      <c r="HUR1027" s="207" t="s">
        <v>540</v>
      </c>
      <c r="HUS1027" s="208">
        <v>900</v>
      </c>
      <c r="HUT1027" s="208">
        <v>900</v>
      </c>
      <c r="HUU1027" s="209">
        <v>27</v>
      </c>
      <c r="HUV1027" s="210" t="s">
        <v>538</v>
      </c>
      <c r="HUW1027" s="210" t="s">
        <v>866</v>
      </c>
      <c r="HUX1027" s="207" t="s">
        <v>17</v>
      </c>
      <c r="HUY1027" s="211">
        <v>1</v>
      </c>
      <c r="HUZ1027" s="207" t="s">
        <v>540</v>
      </c>
      <c r="HVA1027" s="208">
        <v>900</v>
      </c>
      <c r="HVB1027" s="208">
        <v>900</v>
      </c>
      <c r="HVC1027" s="209">
        <v>27</v>
      </c>
      <c r="HVD1027" s="210" t="s">
        <v>538</v>
      </c>
      <c r="HVE1027" s="210" t="s">
        <v>866</v>
      </c>
      <c r="HVF1027" s="207" t="s">
        <v>17</v>
      </c>
      <c r="HVG1027" s="211">
        <v>1</v>
      </c>
      <c r="HVH1027" s="207" t="s">
        <v>540</v>
      </c>
      <c r="HVI1027" s="208">
        <v>900</v>
      </c>
      <c r="HVJ1027" s="208">
        <v>900</v>
      </c>
      <c r="HVK1027" s="209">
        <v>27</v>
      </c>
      <c r="HVL1027" s="210" t="s">
        <v>538</v>
      </c>
      <c r="HVM1027" s="210" t="s">
        <v>866</v>
      </c>
      <c r="HVN1027" s="207" t="s">
        <v>17</v>
      </c>
      <c r="HVO1027" s="211">
        <v>1</v>
      </c>
      <c r="HVP1027" s="207" t="s">
        <v>540</v>
      </c>
      <c r="HVQ1027" s="208">
        <v>900</v>
      </c>
      <c r="HVR1027" s="208">
        <v>900</v>
      </c>
      <c r="HVS1027" s="209">
        <v>27</v>
      </c>
      <c r="HVT1027" s="210" t="s">
        <v>538</v>
      </c>
      <c r="HVU1027" s="210" t="s">
        <v>866</v>
      </c>
      <c r="HVV1027" s="207" t="s">
        <v>17</v>
      </c>
      <c r="HVW1027" s="211">
        <v>1</v>
      </c>
      <c r="HVX1027" s="207" t="s">
        <v>540</v>
      </c>
      <c r="HVY1027" s="208">
        <v>900</v>
      </c>
      <c r="HVZ1027" s="208">
        <v>900</v>
      </c>
      <c r="HWA1027" s="209">
        <v>27</v>
      </c>
      <c r="HWB1027" s="210" t="s">
        <v>538</v>
      </c>
      <c r="HWC1027" s="210" t="s">
        <v>866</v>
      </c>
      <c r="HWD1027" s="207" t="s">
        <v>17</v>
      </c>
      <c r="HWE1027" s="211">
        <v>1</v>
      </c>
      <c r="HWF1027" s="207" t="s">
        <v>540</v>
      </c>
      <c r="HWG1027" s="208">
        <v>900</v>
      </c>
      <c r="HWH1027" s="208">
        <v>900</v>
      </c>
      <c r="HWI1027" s="209">
        <v>27</v>
      </c>
      <c r="HWJ1027" s="210" t="s">
        <v>538</v>
      </c>
      <c r="HWK1027" s="210" t="s">
        <v>866</v>
      </c>
      <c r="HWL1027" s="207" t="s">
        <v>17</v>
      </c>
      <c r="HWM1027" s="211">
        <v>1</v>
      </c>
      <c r="HWN1027" s="207" t="s">
        <v>540</v>
      </c>
      <c r="HWO1027" s="208">
        <v>900</v>
      </c>
      <c r="HWP1027" s="208">
        <v>900</v>
      </c>
      <c r="HWQ1027" s="209">
        <v>27</v>
      </c>
      <c r="HWR1027" s="210" t="s">
        <v>538</v>
      </c>
      <c r="HWS1027" s="210" t="s">
        <v>866</v>
      </c>
      <c r="HWT1027" s="207" t="s">
        <v>17</v>
      </c>
      <c r="HWU1027" s="211">
        <v>1</v>
      </c>
      <c r="HWV1027" s="207" t="s">
        <v>540</v>
      </c>
      <c r="HWW1027" s="208">
        <v>900</v>
      </c>
      <c r="HWX1027" s="208">
        <v>900</v>
      </c>
      <c r="HWY1027" s="209">
        <v>27</v>
      </c>
      <c r="HWZ1027" s="210" t="s">
        <v>538</v>
      </c>
      <c r="HXA1027" s="210" t="s">
        <v>866</v>
      </c>
      <c r="HXB1027" s="207" t="s">
        <v>17</v>
      </c>
      <c r="HXC1027" s="211">
        <v>1</v>
      </c>
      <c r="HXD1027" s="207" t="s">
        <v>540</v>
      </c>
      <c r="HXE1027" s="208">
        <v>900</v>
      </c>
      <c r="HXF1027" s="208">
        <v>900</v>
      </c>
      <c r="HXG1027" s="209">
        <v>27</v>
      </c>
      <c r="HXH1027" s="210" t="s">
        <v>538</v>
      </c>
      <c r="HXI1027" s="210" t="s">
        <v>866</v>
      </c>
      <c r="HXJ1027" s="207" t="s">
        <v>17</v>
      </c>
      <c r="HXK1027" s="211">
        <v>1</v>
      </c>
      <c r="HXL1027" s="207" t="s">
        <v>540</v>
      </c>
      <c r="HXM1027" s="208">
        <v>900</v>
      </c>
      <c r="HXN1027" s="208">
        <v>900</v>
      </c>
      <c r="HXO1027" s="209">
        <v>27</v>
      </c>
      <c r="HXP1027" s="210" t="s">
        <v>538</v>
      </c>
      <c r="HXQ1027" s="210" t="s">
        <v>866</v>
      </c>
      <c r="HXR1027" s="207" t="s">
        <v>17</v>
      </c>
      <c r="HXS1027" s="211">
        <v>1</v>
      </c>
      <c r="HXT1027" s="207" t="s">
        <v>540</v>
      </c>
      <c r="HXU1027" s="208">
        <v>900</v>
      </c>
      <c r="HXV1027" s="208">
        <v>900</v>
      </c>
      <c r="HXW1027" s="209">
        <v>27</v>
      </c>
      <c r="HXX1027" s="210" t="s">
        <v>538</v>
      </c>
      <c r="HXY1027" s="210" t="s">
        <v>866</v>
      </c>
      <c r="HXZ1027" s="207" t="s">
        <v>17</v>
      </c>
      <c r="HYA1027" s="211">
        <v>1</v>
      </c>
      <c r="HYB1027" s="207" t="s">
        <v>540</v>
      </c>
      <c r="HYC1027" s="208">
        <v>900</v>
      </c>
      <c r="HYD1027" s="208">
        <v>900</v>
      </c>
      <c r="HYE1027" s="209">
        <v>27</v>
      </c>
      <c r="HYF1027" s="210" t="s">
        <v>538</v>
      </c>
      <c r="HYG1027" s="210" t="s">
        <v>866</v>
      </c>
      <c r="HYH1027" s="207" t="s">
        <v>17</v>
      </c>
      <c r="HYI1027" s="211">
        <v>1</v>
      </c>
      <c r="HYJ1027" s="207" t="s">
        <v>540</v>
      </c>
      <c r="HYK1027" s="208">
        <v>900</v>
      </c>
      <c r="HYL1027" s="208">
        <v>900</v>
      </c>
      <c r="HYM1027" s="209">
        <v>27</v>
      </c>
      <c r="HYN1027" s="210" t="s">
        <v>538</v>
      </c>
      <c r="HYO1027" s="210" t="s">
        <v>866</v>
      </c>
      <c r="HYP1027" s="207" t="s">
        <v>17</v>
      </c>
      <c r="HYQ1027" s="211">
        <v>1</v>
      </c>
      <c r="HYR1027" s="207" t="s">
        <v>540</v>
      </c>
      <c r="HYS1027" s="208">
        <v>900</v>
      </c>
      <c r="HYT1027" s="208">
        <v>900</v>
      </c>
      <c r="HYU1027" s="209">
        <v>27</v>
      </c>
      <c r="HYV1027" s="210" t="s">
        <v>538</v>
      </c>
      <c r="HYW1027" s="210" t="s">
        <v>866</v>
      </c>
      <c r="HYX1027" s="207" t="s">
        <v>17</v>
      </c>
      <c r="HYY1027" s="211">
        <v>1</v>
      </c>
      <c r="HYZ1027" s="207" t="s">
        <v>540</v>
      </c>
      <c r="HZA1027" s="208">
        <v>900</v>
      </c>
      <c r="HZB1027" s="208">
        <v>900</v>
      </c>
      <c r="HZC1027" s="209">
        <v>27</v>
      </c>
      <c r="HZD1027" s="210" t="s">
        <v>538</v>
      </c>
      <c r="HZE1027" s="210" t="s">
        <v>866</v>
      </c>
      <c r="HZF1027" s="207" t="s">
        <v>17</v>
      </c>
      <c r="HZG1027" s="211">
        <v>1</v>
      </c>
      <c r="HZH1027" s="207" t="s">
        <v>540</v>
      </c>
      <c r="HZI1027" s="208">
        <v>900</v>
      </c>
      <c r="HZJ1027" s="208">
        <v>900</v>
      </c>
      <c r="HZK1027" s="209">
        <v>27</v>
      </c>
      <c r="HZL1027" s="210" t="s">
        <v>538</v>
      </c>
      <c r="HZM1027" s="210" t="s">
        <v>866</v>
      </c>
      <c r="HZN1027" s="207" t="s">
        <v>17</v>
      </c>
      <c r="HZO1027" s="211">
        <v>1</v>
      </c>
      <c r="HZP1027" s="207" t="s">
        <v>540</v>
      </c>
      <c r="HZQ1027" s="208">
        <v>900</v>
      </c>
      <c r="HZR1027" s="208">
        <v>900</v>
      </c>
      <c r="HZS1027" s="209">
        <v>27</v>
      </c>
      <c r="HZT1027" s="210" t="s">
        <v>538</v>
      </c>
      <c r="HZU1027" s="210" t="s">
        <v>866</v>
      </c>
      <c r="HZV1027" s="207" t="s">
        <v>17</v>
      </c>
      <c r="HZW1027" s="211">
        <v>1</v>
      </c>
      <c r="HZX1027" s="207" t="s">
        <v>540</v>
      </c>
      <c r="HZY1027" s="208">
        <v>900</v>
      </c>
      <c r="HZZ1027" s="208">
        <v>900</v>
      </c>
      <c r="IAA1027" s="209">
        <v>27</v>
      </c>
      <c r="IAB1027" s="210" t="s">
        <v>538</v>
      </c>
      <c r="IAC1027" s="210" t="s">
        <v>866</v>
      </c>
      <c r="IAD1027" s="207" t="s">
        <v>17</v>
      </c>
      <c r="IAE1027" s="211">
        <v>1</v>
      </c>
      <c r="IAF1027" s="207" t="s">
        <v>540</v>
      </c>
      <c r="IAG1027" s="208">
        <v>900</v>
      </c>
      <c r="IAH1027" s="208">
        <v>900</v>
      </c>
      <c r="IAI1027" s="209">
        <v>27</v>
      </c>
      <c r="IAJ1027" s="210" t="s">
        <v>538</v>
      </c>
      <c r="IAK1027" s="210" t="s">
        <v>866</v>
      </c>
      <c r="IAL1027" s="207" t="s">
        <v>17</v>
      </c>
      <c r="IAM1027" s="211">
        <v>1</v>
      </c>
      <c r="IAN1027" s="207" t="s">
        <v>540</v>
      </c>
      <c r="IAO1027" s="208">
        <v>900</v>
      </c>
      <c r="IAP1027" s="208">
        <v>900</v>
      </c>
      <c r="IAQ1027" s="209">
        <v>27</v>
      </c>
      <c r="IAR1027" s="210" t="s">
        <v>538</v>
      </c>
      <c r="IAS1027" s="210" t="s">
        <v>866</v>
      </c>
      <c r="IAT1027" s="207" t="s">
        <v>17</v>
      </c>
      <c r="IAU1027" s="211">
        <v>1</v>
      </c>
      <c r="IAV1027" s="207" t="s">
        <v>540</v>
      </c>
      <c r="IAW1027" s="208">
        <v>900</v>
      </c>
      <c r="IAX1027" s="208">
        <v>900</v>
      </c>
      <c r="IAY1027" s="209">
        <v>27</v>
      </c>
      <c r="IAZ1027" s="210" t="s">
        <v>538</v>
      </c>
      <c r="IBA1027" s="210" t="s">
        <v>866</v>
      </c>
      <c r="IBB1027" s="207" t="s">
        <v>17</v>
      </c>
      <c r="IBC1027" s="211">
        <v>1</v>
      </c>
      <c r="IBD1027" s="207" t="s">
        <v>540</v>
      </c>
      <c r="IBE1027" s="208">
        <v>900</v>
      </c>
      <c r="IBF1027" s="208">
        <v>900</v>
      </c>
      <c r="IBG1027" s="209">
        <v>27</v>
      </c>
      <c r="IBH1027" s="210" t="s">
        <v>538</v>
      </c>
      <c r="IBI1027" s="210" t="s">
        <v>866</v>
      </c>
      <c r="IBJ1027" s="207" t="s">
        <v>17</v>
      </c>
      <c r="IBK1027" s="211">
        <v>1</v>
      </c>
      <c r="IBL1027" s="207" t="s">
        <v>540</v>
      </c>
      <c r="IBM1027" s="208">
        <v>900</v>
      </c>
      <c r="IBN1027" s="208">
        <v>900</v>
      </c>
      <c r="IBO1027" s="209">
        <v>27</v>
      </c>
      <c r="IBP1027" s="210" t="s">
        <v>538</v>
      </c>
      <c r="IBQ1027" s="210" t="s">
        <v>866</v>
      </c>
      <c r="IBR1027" s="207" t="s">
        <v>17</v>
      </c>
      <c r="IBS1027" s="211">
        <v>1</v>
      </c>
      <c r="IBT1027" s="207" t="s">
        <v>540</v>
      </c>
      <c r="IBU1027" s="208">
        <v>900</v>
      </c>
      <c r="IBV1027" s="208">
        <v>900</v>
      </c>
      <c r="IBW1027" s="209">
        <v>27</v>
      </c>
      <c r="IBX1027" s="210" t="s">
        <v>538</v>
      </c>
      <c r="IBY1027" s="210" t="s">
        <v>866</v>
      </c>
      <c r="IBZ1027" s="207" t="s">
        <v>17</v>
      </c>
      <c r="ICA1027" s="211">
        <v>1</v>
      </c>
      <c r="ICB1027" s="207" t="s">
        <v>540</v>
      </c>
      <c r="ICC1027" s="208">
        <v>900</v>
      </c>
      <c r="ICD1027" s="208">
        <v>900</v>
      </c>
      <c r="ICE1027" s="209">
        <v>27</v>
      </c>
      <c r="ICF1027" s="210" t="s">
        <v>538</v>
      </c>
      <c r="ICG1027" s="210" t="s">
        <v>866</v>
      </c>
      <c r="ICH1027" s="207" t="s">
        <v>17</v>
      </c>
      <c r="ICI1027" s="211">
        <v>1</v>
      </c>
      <c r="ICJ1027" s="207" t="s">
        <v>540</v>
      </c>
      <c r="ICK1027" s="208">
        <v>900</v>
      </c>
      <c r="ICL1027" s="208">
        <v>900</v>
      </c>
      <c r="ICM1027" s="209">
        <v>27</v>
      </c>
      <c r="ICN1027" s="210" t="s">
        <v>538</v>
      </c>
      <c r="ICO1027" s="210" t="s">
        <v>866</v>
      </c>
      <c r="ICP1027" s="207" t="s">
        <v>17</v>
      </c>
      <c r="ICQ1027" s="211">
        <v>1</v>
      </c>
      <c r="ICR1027" s="207" t="s">
        <v>540</v>
      </c>
      <c r="ICS1027" s="208">
        <v>900</v>
      </c>
      <c r="ICT1027" s="208">
        <v>900</v>
      </c>
      <c r="ICU1027" s="209">
        <v>27</v>
      </c>
      <c r="ICV1027" s="210" t="s">
        <v>538</v>
      </c>
      <c r="ICW1027" s="210" t="s">
        <v>866</v>
      </c>
      <c r="ICX1027" s="207" t="s">
        <v>17</v>
      </c>
      <c r="ICY1027" s="211">
        <v>1</v>
      </c>
      <c r="ICZ1027" s="207" t="s">
        <v>540</v>
      </c>
      <c r="IDA1027" s="208">
        <v>900</v>
      </c>
      <c r="IDB1027" s="208">
        <v>900</v>
      </c>
      <c r="IDC1027" s="209">
        <v>27</v>
      </c>
      <c r="IDD1027" s="210" t="s">
        <v>538</v>
      </c>
      <c r="IDE1027" s="210" t="s">
        <v>866</v>
      </c>
      <c r="IDF1027" s="207" t="s">
        <v>17</v>
      </c>
      <c r="IDG1027" s="211">
        <v>1</v>
      </c>
      <c r="IDH1027" s="207" t="s">
        <v>540</v>
      </c>
      <c r="IDI1027" s="208">
        <v>900</v>
      </c>
      <c r="IDJ1027" s="208">
        <v>900</v>
      </c>
      <c r="IDK1027" s="209">
        <v>27</v>
      </c>
      <c r="IDL1027" s="210" t="s">
        <v>538</v>
      </c>
      <c r="IDM1027" s="210" t="s">
        <v>866</v>
      </c>
      <c r="IDN1027" s="207" t="s">
        <v>17</v>
      </c>
      <c r="IDO1027" s="211">
        <v>1</v>
      </c>
      <c r="IDP1027" s="207" t="s">
        <v>540</v>
      </c>
      <c r="IDQ1027" s="208">
        <v>900</v>
      </c>
      <c r="IDR1027" s="208">
        <v>900</v>
      </c>
      <c r="IDS1027" s="209">
        <v>27</v>
      </c>
      <c r="IDT1027" s="210" t="s">
        <v>538</v>
      </c>
      <c r="IDU1027" s="210" t="s">
        <v>866</v>
      </c>
      <c r="IDV1027" s="207" t="s">
        <v>17</v>
      </c>
      <c r="IDW1027" s="211">
        <v>1</v>
      </c>
      <c r="IDX1027" s="207" t="s">
        <v>540</v>
      </c>
      <c r="IDY1027" s="208">
        <v>900</v>
      </c>
      <c r="IDZ1027" s="208">
        <v>900</v>
      </c>
      <c r="IEA1027" s="209">
        <v>27</v>
      </c>
      <c r="IEB1027" s="210" t="s">
        <v>538</v>
      </c>
      <c r="IEC1027" s="210" t="s">
        <v>866</v>
      </c>
      <c r="IED1027" s="207" t="s">
        <v>17</v>
      </c>
      <c r="IEE1027" s="211">
        <v>1</v>
      </c>
      <c r="IEF1027" s="207" t="s">
        <v>540</v>
      </c>
      <c r="IEG1027" s="208">
        <v>900</v>
      </c>
      <c r="IEH1027" s="208">
        <v>900</v>
      </c>
      <c r="IEI1027" s="209">
        <v>27</v>
      </c>
      <c r="IEJ1027" s="210" t="s">
        <v>538</v>
      </c>
      <c r="IEK1027" s="210" t="s">
        <v>866</v>
      </c>
      <c r="IEL1027" s="207" t="s">
        <v>17</v>
      </c>
      <c r="IEM1027" s="211">
        <v>1</v>
      </c>
      <c r="IEN1027" s="207" t="s">
        <v>540</v>
      </c>
      <c r="IEO1027" s="208">
        <v>900</v>
      </c>
      <c r="IEP1027" s="208">
        <v>900</v>
      </c>
      <c r="IEQ1027" s="209">
        <v>27</v>
      </c>
      <c r="IER1027" s="210" t="s">
        <v>538</v>
      </c>
      <c r="IES1027" s="210" t="s">
        <v>866</v>
      </c>
      <c r="IET1027" s="207" t="s">
        <v>17</v>
      </c>
      <c r="IEU1027" s="211">
        <v>1</v>
      </c>
      <c r="IEV1027" s="207" t="s">
        <v>540</v>
      </c>
      <c r="IEW1027" s="208">
        <v>900</v>
      </c>
      <c r="IEX1027" s="208">
        <v>900</v>
      </c>
      <c r="IEY1027" s="209">
        <v>27</v>
      </c>
      <c r="IEZ1027" s="210" t="s">
        <v>538</v>
      </c>
      <c r="IFA1027" s="210" t="s">
        <v>866</v>
      </c>
      <c r="IFB1027" s="207" t="s">
        <v>17</v>
      </c>
      <c r="IFC1027" s="211">
        <v>1</v>
      </c>
      <c r="IFD1027" s="207" t="s">
        <v>540</v>
      </c>
      <c r="IFE1027" s="208">
        <v>900</v>
      </c>
      <c r="IFF1027" s="208">
        <v>900</v>
      </c>
      <c r="IFG1027" s="209">
        <v>27</v>
      </c>
      <c r="IFH1027" s="210" t="s">
        <v>538</v>
      </c>
      <c r="IFI1027" s="210" t="s">
        <v>866</v>
      </c>
      <c r="IFJ1027" s="207" t="s">
        <v>17</v>
      </c>
      <c r="IFK1027" s="211">
        <v>1</v>
      </c>
      <c r="IFL1027" s="207" t="s">
        <v>540</v>
      </c>
      <c r="IFM1027" s="208">
        <v>900</v>
      </c>
      <c r="IFN1027" s="208">
        <v>900</v>
      </c>
      <c r="IFO1027" s="209">
        <v>27</v>
      </c>
      <c r="IFP1027" s="210" t="s">
        <v>538</v>
      </c>
      <c r="IFQ1027" s="210" t="s">
        <v>866</v>
      </c>
      <c r="IFR1027" s="207" t="s">
        <v>17</v>
      </c>
      <c r="IFS1027" s="211">
        <v>1</v>
      </c>
      <c r="IFT1027" s="207" t="s">
        <v>540</v>
      </c>
      <c r="IFU1027" s="208">
        <v>900</v>
      </c>
      <c r="IFV1027" s="208">
        <v>900</v>
      </c>
      <c r="IFW1027" s="209">
        <v>27</v>
      </c>
      <c r="IFX1027" s="210" t="s">
        <v>538</v>
      </c>
      <c r="IFY1027" s="210" t="s">
        <v>866</v>
      </c>
      <c r="IFZ1027" s="207" t="s">
        <v>17</v>
      </c>
      <c r="IGA1027" s="211">
        <v>1</v>
      </c>
      <c r="IGB1027" s="207" t="s">
        <v>540</v>
      </c>
      <c r="IGC1027" s="208">
        <v>900</v>
      </c>
      <c r="IGD1027" s="208">
        <v>900</v>
      </c>
      <c r="IGE1027" s="209">
        <v>27</v>
      </c>
      <c r="IGF1027" s="210" t="s">
        <v>538</v>
      </c>
      <c r="IGG1027" s="210" t="s">
        <v>866</v>
      </c>
      <c r="IGH1027" s="207" t="s">
        <v>17</v>
      </c>
      <c r="IGI1027" s="211">
        <v>1</v>
      </c>
      <c r="IGJ1027" s="207" t="s">
        <v>540</v>
      </c>
      <c r="IGK1027" s="208">
        <v>900</v>
      </c>
      <c r="IGL1027" s="208">
        <v>900</v>
      </c>
      <c r="IGM1027" s="209">
        <v>27</v>
      </c>
      <c r="IGN1027" s="210" t="s">
        <v>538</v>
      </c>
      <c r="IGO1027" s="210" t="s">
        <v>866</v>
      </c>
      <c r="IGP1027" s="207" t="s">
        <v>17</v>
      </c>
      <c r="IGQ1027" s="211">
        <v>1</v>
      </c>
      <c r="IGR1027" s="207" t="s">
        <v>540</v>
      </c>
      <c r="IGS1027" s="208">
        <v>900</v>
      </c>
      <c r="IGT1027" s="208">
        <v>900</v>
      </c>
      <c r="IGU1027" s="209">
        <v>27</v>
      </c>
      <c r="IGV1027" s="210" t="s">
        <v>538</v>
      </c>
      <c r="IGW1027" s="210" t="s">
        <v>866</v>
      </c>
      <c r="IGX1027" s="207" t="s">
        <v>17</v>
      </c>
      <c r="IGY1027" s="211">
        <v>1</v>
      </c>
      <c r="IGZ1027" s="207" t="s">
        <v>540</v>
      </c>
      <c r="IHA1027" s="208">
        <v>900</v>
      </c>
      <c r="IHB1027" s="208">
        <v>900</v>
      </c>
      <c r="IHC1027" s="209">
        <v>27</v>
      </c>
      <c r="IHD1027" s="210" t="s">
        <v>538</v>
      </c>
      <c r="IHE1027" s="210" t="s">
        <v>866</v>
      </c>
      <c r="IHF1027" s="207" t="s">
        <v>17</v>
      </c>
      <c r="IHG1027" s="211">
        <v>1</v>
      </c>
      <c r="IHH1027" s="207" t="s">
        <v>540</v>
      </c>
      <c r="IHI1027" s="208">
        <v>900</v>
      </c>
      <c r="IHJ1027" s="208">
        <v>900</v>
      </c>
      <c r="IHK1027" s="209">
        <v>27</v>
      </c>
      <c r="IHL1027" s="210" t="s">
        <v>538</v>
      </c>
      <c r="IHM1027" s="210" t="s">
        <v>866</v>
      </c>
      <c r="IHN1027" s="207" t="s">
        <v>17</v>
      </c>
      <c r="IHO1027" s="211">
        <v>1</v>
      </c>
      <c r="IHP1027" s="207" t="s">
        <v>540</v>
      </c>
      <c r="IHQ1027" s="208">
        <v>900</v>
      </c>
      <c r="IHR1027" s="208">
        <v>900</v>
      </c>
      <c r="IHS1027" s="209">
        <v>27</v>
      </c>
      <c r="IHT1027" s="210" t="s">
        <v>538</v>
      </c>
      <c r="IHU1027" s="210" t="s">
        <v>866</v>
      </c>
      <c r="IHV1027" s="207" t="s">
        <v>17</v>
      </c>
      <c r="IHW1027" s="211">
        <v>1</v>
      </c>
      <c r="IHX1027" s="207" t="s">
        <v>540</v>
      </c>
      <c r="IHY1027" s="208">
        <v>900</v>
      </c>
      <c r="IHZ1027" s="208">
        <v>900</v>
      </c>
      <c r="IIA1027" s="209">
        <v>27</v>
      </c>
      <c r="IIB1027" s="210" t="s">
        <v>538</v>
      </c>
      <c r="IIC1027" s="210" t="s">
        <v>866</v>
      </c>
      <c r="IID1027" s="207" t="s">
        <v>17</v>
      </c>
      <c r="IIE1027" s="211">
        <v>1</v>
      </c>
      <c r="IIF1027" s="207" t="s">
        <v>540</v>
      </c>
      <c r="IIG1027" s="208">
        <v>900</v>
      </c>
      <c r="IIH1027" s="208">
        <v>900</v>
      </c>
      <c r="III1027" s="209">
        <v>27</v>
      </c>
      <c r="IIJ1027" s="210" t="s">
        <v>538</v>
      </c>
      <c r="IIK1027" s="210" t="s">
        <v>866</v>
      </c>
      <c r="IIL1027" s="207" t="s">
        <v>17</v>
      </c>
      <c r="IIM1027" s="211">
        <v>1</v>
      </c>
      <c r="IIN1027" s="207" t="s">
        <v>540</v>
      </c>
      <c r="IIO1027" s="208">
        <v>900</v>
      </c>
      <c r="IIP1027" s="208">
        <v>900</v>
      </c>
      <c r="IIQ1027" s="209">
        <v>27</v>
      </c>
      <c r="IIR1027" s="210" t="s">
        <v>538</v>
      </c>
      <c r="IIS1027" s="210" t="s">
        <v>866</v>
      </c>
      <c r="IIT1027" s="207" t="s">
        <v>17</v>
      </c>
      <c r="IIU1027" s="211">
        <v>1</v>
      </c>
      <c r="IIV1027" s="207" t="s">
        <v>540</v>
      </c>
      <c r="IIW1027" s="208">
        <v>900</v>
      </c>
      <c r="IIX1027" s="208">
        <v>900</v>
      </c>
      <c r="IIY1027" s="209">
        <v>27</v>
      </c>
      <c r="IIZ1027" s="210" t="s">
        <v>538</v>
      </c>
      <c r="IJA1027" s="210" t="s">
        <v>866</v>
      </c>
      <c r="IJB1027" s="207" t="s">
        <v>17</v>
      </c>
      <c r="IJC1027" s="211">
        <v>1</v>
      </c>
      <c r="IJD1027" s="207" t="s">
        <v>540</v>
      </c>
      <c r="IJE1027" s="208">
        <v>900</v>
      </c>
      <c r="IJF1027" s="208">
        <v>900</v>
      </c>
      <c r="IJG1027" s="209">
        <v>27</v>
      </c>
      <c r="IJH1027" s="210" t="s">
        <v>538</v>
      </c>
      <c r="IJI1027" s="210" t="s">
        <v>866</v>
      </c>
      <c r="IJJ1027" s="207" t="s">
        <v>17</v>
      </c>
      <c r="IJK1027" s="211">
        <v>1</v>
      </c>
      <c r="IJL1027" s="207" t="s">
        <v>540</v>
      </c>
      <c r="IJM1027" s="208">
        <v>900</v>
      </c>
      <c r="IJN1027" s="208">
        <v>900</v>
      </c>
      <c r="IJO1027" s="209">
        <v>27</v>
      </c>
      <c r="IJP1027" s="210" t="s">
        <v>538</v>
      </c>
      <c r="IJQ1027" s="210" t="s">
        <v>866</v>
      </c>
      <c r="IJR1027" s="207" t="s">
        <v>17</v>
      </c>
      <c r="IJS1027" s="211">
        <v>1</v>
      </c>
      <c r="IJT1027" s="207" t="s">
        <v>540</v>
      </c>
      <c r="IJU1027" s="208">
        <v>900</v>
      </c>
      <c r="IJV1027" s="208">
        <v>900</v>
      </c>
      <c r="IJW1027" s="209">
        <v>27</v>
      </c>
      <c r="IJX1027" s="210" t="s">
        <v>538</v>
      </c>
      <c r="IJY1027" s="210" t="s">
        <v>866</v>
      </c>
      <c r="IJZ1027" s="207" t="s">
        <v>17</v>
      </c>
      <c r="IKA1027" s="211">
        <v>1</v>
      </c>
      <c r="IKB1027" s="207" t="s">
        <v>540</v>
      </c>
      <c r="IKC1027" s="208">
        <v>900</v>
      </c>
      <c r="IKD1027" s="208">
        <v>900</v>
      </c>
      <c r="IKE1027" s="209">
        <v>27</v>
      </c>
      <c r="IKF1027" s="210" t="s">
        <v>538</v>
      </c>
      <c r="IKG1027" s="210" t="s">
        <v>866</v>
      </c>
      <c r="IKH1027" s="207" t="s">
        <v>17</v>
      </c>
      <c r="IKI1027" s="211">
        <v>1</v>
      </c>
      <c r="IKJ1027" s="207" t="s">
        <v>540</v>
      </c>
      <c r="IKK1027" s="208">
        <v>900</v>
      </c>
      <c r="IKL1027" s="208">
        <v>900</v>
      </c>
      <c r="IKM1027" s="209">
        <v>27</v>
      </c>
      <c r="IKN1027" s="210" t="s">
        <v>538</v>
      </c>
      <c r="IKO1027" s="210" t="s">
        <v>866</v>
      </c>
      <c r="IKP1027" s="207" t="s">
        <v>17</v>
      </c>
      <c r="IKQ1027" s="211">
        <v>1</v>
      </c>
      <c r="IKR1027" s="207" t="s">
        <v>540</v>
      </c>
      <c r="IKS1027" s="208">
        <v>900</v>
      </c>
      <c r="IKT1027" s="208">
        <v>900</v>
      </c>
      <c r="IKU1027" s="209">
        <v>27</v>
      </c>
      <c r="IKV1027" s="210" t="s">
        <v>538</v>
      </c>
      <c r="IKW1027" s="210" t="s">
        <v>866</v>
      </c>
      <c r="IKX1027" s="207" t="s">
        <v>17</v>
      </c>
      <c r="IKY1027" s="211">
        <v>1</v>
      </c>
      <c r="IKZ1027" s="207" t="s">
        <v>540</v>
      </c>
      <c r="ILA1027" s="208">
        <v>900</v>
      </c>
      <c r="ILB1027" s="208">
        <v>900</v>
      </c>
      <c r="ILC1027" s="209">
        <v>27</v>
      </c>
      <c r="ILD1027" s="210" t="s">
        <v>538</v>
      </c>
      <c r="ILE1027" s="210" t="s">
        <v>866</v>
      </c>
      <c r="ILF1027" s="207" t="s">
        <v>17</v>
      </c>
      <c r="ILG1027" s="211">
        <v>1</v>
      </c>
      <c r="ILH1027" s="207" t="s">
        <v>540</v>
      </c>
      <c r="ILI1027" s="208">
        <v>900</v>
      </c>
      <c r="ILJ1027" s="208">
        <v>900</v>
      </c>
      <c r="ILK1027" s="209">
        <v>27</v>
      </c>
      <c r="ILL1027" s="210" t="s">
        <v>538</v>
      </c>
      <c r="ILM1027" s="210" t="s">
        <v>866</v>
      </c>
      <c r="ILN1027" s="207" t="s">
        <v>17</v>
      </c>
      <c r="ILO1027" s="211">
        <v>1</v>
      </c>
      <c r="ILP1027" s="207" t="s">
        <v>540</v>
      </c>
      <c r="ILQ1027" s="208">
        <v>900</v>
      </c>
      <c r="ILR1027" s="208">
        <v>900</v>
      </c>
      <c r="ILS1027" s="209">
        <v>27</v>
      </c>
      <c r="ILT1027" s="210" t="s">
        <v>538</v>
      </c>
      <c r="ILU1027" s="210" t="s">
        <v>866</v>
      </c>
      <c r="ILV1027" s="207" t="s">
        <v>17</v>
      </c>
      <c r="ILW1027" s="211">
        <v>1</v>
      </c>
      <c r="ILX1027" s="207" t="s">
        <v>540</v>
      </c>
      <c r="ILY1027" s="208">
        <v>900</v>
      </c>
      <c r="ILZ1027" s="208">
        <v>900</v>
      </c>
      <c r="IMA1027" s="209">
        <v>27</v>
      </c>
      <c r="IMB1027" s="210" t="s">
        <v>538</v>
      </c>
      <c r="IMC1027" s="210" t="s">
        <v>866</v>
      </c>
      <c r="IMD1027" s="207" t="s">
        <v>17</v>
      </c>
      <c r="IME1027" s="211">
        <v>1</v>
      </c>
      <c r="IMF1027" s="207" t="s">
        <v>540</v>
      </c>
      <c r="IMG1027" s="208">
        <v>900</v>
      </c>
      <c r="IMH1027" s="208">
        <v>900</v>
      </c>
      <c r="IMI1027" s="209">
        <v>27</v>
      </c>
      <c r="IMJ1027" s="210" t="s">
        <v>538</v>
      </c>
      <c r="IMK1027" s="210" t="s">
        <v>866</v>
      </c>
      <c r="IML1027" s="207" t="s">
        <v>17</v>
      </c>
      <c r="IMM1027" s="211">
        <v>1</v>
      </c>
      <c r="IMN1027" s="207" t="s">
        <v>540</v>
      </c>
      <c r="IMO1027" s="208">
        <v>900</v>
      </c>
      <c r="IMP1027" s="208">
        <v>900</v>
      </c>
      <c r="IMQ1027" s="209">
        <v>27</v>
      </c>
      <c r="IMR1027" s="210" t="s">
        <v>538</v>
      </c>
      <c r="IMS1027" s="210" t="s">
        <v>866</v>
      </c>
      <c r="IMT1027" s="207" t="s">
        <v>17</v>
      </c>
      <c r="IMU1027" s="211">
        <v>1</v>
      </c>
      <c r="IMV1027" s="207" t="s">
        <v>540</v>
      </c>
      <c r="IMW1027" s="208">
        <v>900</v>
      </c>
      <c r="IMX1027" s="208">
        <v>900</v>
      </c>
      <c r="IMY1027" s="209">
        <v>27</v>
      </c>
      <c r="IMZ1027" s="210" t="s">
        <v>538</v>
      </c>
      <c r="INA1027" s="210" t="s">
        <v>866</v>
      </c>
      <c r="INB1027" s="207" t="s">
        <v>17</v>
      </c>
      <c r="INC1027" s="211">
        <v>1</v>
      </c>
      <c r="IND1027" s="207" t="s">
        <v>540</v>
      </c>
      <c r="INE1027" s="208">
        <v>900</v>
      </c>
      <c r="INF1027" s="208">
        <v>900</v>
      </c>
      <c r="ING1027" s="209">
        <v>27</v>
      </c>
      <c r="INH1027" s="210" t="s">
        <v>538</v>
      </c>
      <c r="INI1027" s="210" t="s">
        <v>866</v>
      </c>
      <c r="INJ1027" s="207" t="s">
        <v>17</v>
      </c>
      <c r="INK1027" s="211">
        <v>1</v>
      </c>
      <c r="INL1027" s="207" t="s">
        <v>540</v>
      </c>
      <c r="INM1027" s="208">
        <v>900</v>
      </c>
      <c r="INN1027" s="208">
        <v>900</v>
      </c>
      <c r="INO1027" s="209">
        <v>27</v>
      </c>
      <c r="INP1027" s="210" t="s">
        <v>538</v>
      </c>
      <c r="INQ1027" s="210" t="s">
        <v>866</v>
      </c>
      <c r="INR1027" s="207" t="s">
        <v>17</v>
      </c>
      <c r="INS1027" s="211">
        <v>1</v>
      </c>
      <c r="INT1027" s="207" t="s">
        <v>540</v>
      </c>
      <c r="INU1027" s="208">
        <v>900</v>
      </c>
      <c r="INV1027" s="208">
        <v>900</v>
      </c>
      <c r="INW1027" s="209">
        <v>27</v>
      </c>
      <c r="INX1027" s="210" t="s">
        <v>538</v>
      </c>
      <c r="INY1027" s="210" t="s">
        <v>866</v>
      </c>
      <c r="INZ1027" s="207" t="s">
        <v>17</v>
      </c>
      <c r="IOA1027" s="211">
        <v>1</v>
      </c>
      <c r="IOB1027" s="207" t="s">
        <v>540</v>
      </c>
      <c r="IOC1027" s="208">
        <v>900</v>
      </c>
      <c r="IOD1027" s="208">
        <v>900</v>
      </c>
      <c r="IOE1027" s="209">
        <v>27</v>
      </c>
      <c r="IOF1027" s="210" t="s">
        <v>538</v>
      </c>
      <c r="IOG1027" s="210" t="s">
        <v>866</v>
      </c>
      <c r="IOH1027" s="207" t="s">
        <v>17</v>
      </c>
      <c r="IOI1027" s="211">
        <v>1</v>
      </c>
      <c r="IOJ1027" s="207" t="s">
        <v>540</v>
      </c>
      <c r="IOK1027" s="208">
        <v>900</v>
      </c>
      <c r="IOL1027" s="208">
        <v>900</v>
      </c>
      <c r="IOM1027" s="209">
        <v>27</v>
      </c>
      <c r="ION1027" s="210" t="s">
        <v>538</v>
      </c>
      <c r="IOO1027" s="210" t="s">
        <v>866</v>
      </c>
      <c r="IOP1027" s="207" t="s">
        <v>17</v>
      </c>
      <c r="IOQ1027" s="211">
        <v>1</v>
      </c>
      <c r="IOR1027" s="207" t="s">
        <v>540</v>
      </c>
      <c r="IOS1027" s="208">
        <v>900</v>
      </c>
      <c r="IOT1027" s="208">
        <v>900</v>
      </c>
      <c r="IOU1027" s="209">
        <v>27</v>
      </c>
      <c r="IOV1027" s="210" t="s">
        <v>538</v>
      </c>
      <c r="IOW1027" s="210" t="s">
        <v>866</v>
      </c>
      <c r="IOX1027" s="207" t="s">
        <v>17</v>
      </c>
      <c r="IOY1027" s="211">
        <v>1</v>
      </c>
      <c r="IOZ1027" s="207" t="s">
        <v>540</v>
      </c>
      <c r="IPA1027" s="208">
        <v>900</v>
      </c>
      <c r="IPB1027" s="208">
        <v>900</v>
      </c>
      <c r="IPC1027" s="209">
        <v>27</v>
      </c>
      <c r="IPD1027" s="210" t="s">
        <v>538</v>
      </c>
      <c r="IPE1027" s="210" t="s">
        <v>866</v>
      </c>
      <c r="IPF1027" s="207" t="s">
        <v>17</v>
      </c>
      <c r="IPG1027" s="211">
        <v>1</v>
      </c>
      <c r="IPH1027" s="207" t="s">
        <v>540</v>
      </c>
      <c r="IPI1027" s="208">
        <v>900</v>
      </c>
      <c r="IPJ1027" s="208">
        <v>900</v>
      </c>
      <c r="IPK1027" s="209">
        <v>27</v>
      </c>
      <c r="IPL1027" s="210" t="s">
        <v>538</v>
      </c>
      <c r="IPM1027" s="210" t="s">
        <v>866</v>
      </c>
      <c r="IPN1027" s="207" t="s">
        <v>17</v>
      </c>
      <c r="IPO1027" s="211">
        <v>1</v>
      </c>
      <c r="IPP1027" s="207" t="s">
        <v>540</v>
      </c>
      <c r="IPQ1027" s="208">
        <v>900</v>
      </c>
      <c r="IPR1027" s="208">
        <v>900</v>
      </c>
      <c r="IPS1027" s="209">
        <v>27</v>
      </c>
      <c r="IPT1027" s="210" t="s">
        <v>538</v>
      </c>
      <c r="IPU1027" s="210" t="s">
        <v>866</v>
      </c>
      <c r="IPV1027" s="207" t="s">
        <v>17</v>
      </c>
      <c r="IPW1027" s="211">
        <v>1</v>
      </c>
      <c r="IPX1027" s="207" t="s">
        <v>540</v>
      </c>
      <c r="IPY1027" s="208">
        <v>900</v>
      </c>
      <c r="IPZ1027" s="208">
        <v>900</v>
      </c>
      <c r="IQA1027" s="209">
        <v>27</v>
      </c>
      <c r="IQB1027" s="210" t="s">
        <v>538</v>
      </c>
      <c r="IQC1027" s="210" t="s">
        <v>866</v>
      </c>
      <c r="IQD1027" s="207" t="s">
        <v>17</v>
      </c>
      <c r="IQE1027" s="211">
        <v>1</v>
      </c>
      <c r="IQF1027" s="207" t="s">
        <v>540</v>
      </c>
      <c r="IQG1027" s="208">
        <v>900</v>
      </c>
      <c r="IQH1027" s="208">
        <v>900</v>
      </c>
      <c r="IQI1027" s="209">
        <v>27</v>
      </c>
      <c r="IQJ1027" s="210" t="s">
        <v>538</v>
      </c>
      <c r="IQK1027" s="210" t="s">
        <v>866</v>
      </c>
      <c r="IQL1027" s="207" t="s">
        <v>17</v>
      </c>
      <c r="IQM1027" s="211">
        <v>1</v>
      </c>
      <c r="IQN1027" s="207" t="s">
        <v>540</v>
      </c>
      <c r="IQO1027" s="208">
        <v>900</v>
      </c>
      <c r="IQP1027" s="208">
        <v>900</v>
      </c>
      <c r="IQQ1027" s="209">
        <v>27</v>
      </c>
      <c r="IQR1027" s="210" t="s">
        <v>538</v>
      </c>
      <c r="IQS1027" s="210" t="s">
        <v>866</v>
      </c>
      <c r="IQT1027" s="207" t="s">
        <v>17</v>
      </c>
      <c r="IQU1027" s="211">
        <v>1</v>
      </c>
      <c r="IQV1027" s="207" t="s">
        <v>540</v>
      </c>
      <c r="IQW1027" s="208">
        <v>900</v>
      </c>
      <c r="IQX1027" s="208">
        <v>900</v>
      </c>
      <c r="IQY1027" s="209">
        <v>27</v>
      </c>
      <c r="IQZ1027" s="210" t="s">
        <v>538</v>
      </c>
      <c r="IRA1027" s="210" t="s">
        <v>866</v>
      </c>
      <c r="IRB1027" s="207" t="s">
        <v>17</v>
      </c>
      <c r="IRC1027" s="211">
        <v>1</v>
      </c>
      <c r="IRD1027" s="207" t="s">
        <v>540</v>
      </c>
      <c r="IRE1027" s="208">
        <v>900</v>
      </c>
      <c r="IRF1027" s="208">
        <v>900</v>
      </c>
      <c r="IRG1027" s="209">
        <v>27</v>
      </c>
      <c r="IRH1027" s="210" t="s">
        <v>538</v>
      </c>
      <c r="IRI1027" s="210" t="s">
        <v>866</v>
      </c>
      <c r="IRJ1027" s="207" t="s">
        <v>17</v>
      </c>
      <c r="IRK1027" s="211">
        <v>1</v>
      </c>
      <c r="IRL1027" s="207" t="s">
        <v>540</v>
      </c>
      <c r="IRM1027" s="208">
        <v>900</v>
      </c>
      <c r="IRN1027" s="208">
        <v>900</v>
      </c>
      <c r="IRO1027" s="209">
        <v>27</v>
      </c>
      <c r="IRP1027" s="210" t="s">
        <v>538</v>
      </c>
      <c r="IRQ1027" s="210" t="s">
        <v>866</v>
      </c>
      <c r="IRR1027" s="207" t="s">
        <v>17</v>
      </c>
      <c r="IRS1027" s="211">
        <v>1</v>
      </c>
      <c r="IRT1027" s="207" t="s">
        <v>540</v>
      </c>
      <c r="IRU1027" s="208">
        <v>900</v>
      </c>
      <c r="IRV1027" s="208">
        <v>900</v>
      </c>
      <c r="IRW1027" s="209">
        <v>27</v>
      </c>
      <c r="IRX1027" s="210" t="s">
        <v>538</v>
      </c>
      <c r="IRY1027" s="210" t="s">
        <v>866</v>
      </c>
      <c r="IRZ1027" s="207" t="s">
        <v>17</v>
      </c>
      <c r="ISA1027" s="211">
        <v>1</v>
      </c>
      <c r="ISB1027" s="207" t="s">
        <v>540</v>
      </c>
      <c r="ISC1027" s="208">
        <v>900</v>
      </c>
      <c r="ISD1027" s="208">
        <v>900</v>
      </c>
      <c r="ISE1027" s="209">
        <v>27</v>
      </c>
      <c r="ISF1027" s="210" t="s">
        <v>538</v>
      </c>
      <c r="ISG1027" s="210" t="s">
        <v>866</v>
      </c>
      <c r="ISH1027" s="207" t="s">
        <v>17</v>
      </c>
      <c r="ISI1027" s="211">
        <v>1</v>
      </c>
      <c r="ISJ1027" s="207" t="s">
        <v>540</v>
      </c>
      <c r="ISK1027" s="208">
        <v>900</v>
      </c>
      <c r="ISL1027" s="208">
        <v>900</v>
      </c>
      <c r="ISM1027" s="209">
        <v>27</v>
      </c>
      <c r="ISN1027" s="210" t="s">
        <v>538</v>
      </c>
      <c r="ISO1027" s="210" t="s">
        <v>866</v>
      </c>
      <c r="ISP1027" s="207" t="s">
        <v>17</v>
      </c>
      <c r="ISQ1027" s="211">
        <v>1</v>
      </c>
      <c r="ISR1027" s="207" t="s">
        <v>540</v>
      </c>
      <c r="ISS1027" s="208">
        <v>900</v>
      </c>
      <c r="IST1027" s="208">
        <v>900</v>
      </c>
      <c r="ISU1027" s="209">
        <v>27</v>
      </c>
      <c r="ISV1027" s="210" t="s">
        <v>538</v>
      </c>
      <c r="ISW1027" s="210" t="s">
        <v>866</v>
      </c>
      <c r="ISX1027" s="207" t="s">
        <v>17</v>
      </c>
      <c r="ISY1027" s="211">
        <v>1</v>
      </c>
      <c r="ISZ1027" s="207" t="s">
        <v>540</v>
      </c>
      <c r="ITA1027" s="208">
        <v>900</v>
      </c>
      <c r="ITB1027" s="208">
        <v>900</v>
      </c>
      <c r="ITC1027" s="209">
        <v>27</v>
      </c>
      <c r="ITD1027" s="210" t="s">
        <v>538</v>
      </c>
      <c r="ITE1027" s="210" t="s">
        <v>866</v>
      </c>
      <c r="ITF1027" s="207" t="s">
        <v>17</v>
      </c>
      <c r="ITG1027" s="211">
        <v>1</v>
      </c>
      <c r="ITH1027" s="207" t="s">
        <v>540</v>
      </c>
      <c r="ITI1027" s="208">
        <v>900</v>
      </c>
      <c r="ITJ1027" s="208">
        <v>900</v>
      </c>
      <c r="ITK1027" s="209">
        <v>27</v>
      </c>
      <c r="ITL1027" s="210" t="s">
        <v>538</v>
      </c>
      <c r="ITM1027" s="210" t="s">
        <v>866</v>
      </c>
      <c r="ITN1027" s="207" t="s">
        <v>17</v>
      </c>
      <c r="ITO1027" s="211">
        <v>1</v>
      </c>
      <c r="ITP1027" s="207" t="s">
        <v>540</v>
      </c>
      <c r="ITQ1027" s="208">
        <v>900</v>
      </c>
      <c r="ITR1027" s="208">
        <v>900</v>
      </c>
      <c r="ITS1027" s="209">
        <v>27</v>
      </c>
      <c r="ITT1027" s="210" t="s">
        <v>538</v>
      </c>
      <c r="ITU1027" s="210" t="s">
        <v>866</v>
      </c>
      <c r="ITV1027" s="207" t="s">
        <v>17</v>
      </c>
      <c r="ITW1027" s="211">
        <v>1</v>
      </c>
      <c r="ITX1027" s="207" t="s">
        <v>540</v>
      </c>
      <c r="ITY1027" s="208">
        <v>900</v>
      </c>
      <c r="ITZ1027" s="208">
        <v>900</v>
      </c>
      <c r="IUA1027" s="209">
        <v>27</v>
      </c>
      <c r="IUB1027" s="210" t="s">
        <v>538</v>
      </c>
      <c r="IUC1027" s="210" t="s">
        <v>866</v>
      </c>
      <c r="IUD1027" s="207" t="s">
        <v>17</v>
      </c>
      <c r="IUE1027" s="211">
        <v>1</v>
      </c>
      <c r="IUF1027" s="207" t="s">
        <v>540</v>
      </c>
      <c r="IUG1027" s="208">
        <v>900</v>
      </c>
      <c r="IUH1027" s="208">
        <v>900</v>
      </c>
      <c r="IUI1027" s="209">
        <v>27</v>
      </c>
      <c r="IUJ1027" s="210" t="s">
        <v>538</v>
      </c>
      <c r="IUK1027" s="210" t="s">
        <v>866</v>
      </c>
      <c r="IUL1027" s="207" t="s">
        <v>17</v>
      </c>
      <c r="IUM1027" s="211">
        <v>1</v>
      </c>
      <c r="IUN1027" s="207" t="s">
        <v>540</v>
      </c>
      <c r="IUO1027" s="208">
        <v>900</v>
      </c>
      <c r="IUP1027" s="208">
        <v>900</v>
      </c>
      <c r="IUQ1027" s="209">
        <v>27</v>
      </c>
      <c r="IUR1027" s="210" t="s">
        <v>538</v>
      </c>
      <c r="IUS1027" s="210" t="s">
        <v>866</v>
      </c>
      <c r="IUT1027" s="207" t="s">
        <v>17</v>
      </c>
      <c r="IUU1027" s="211">
        <v>1</v>
      </c>
      <c r="IUV1027" s="207" t="s">
        <v>540</v>
      </c>
      <c r="IUW1027" s="208">
        <v>900</v>
      </c>
      <c r="IUX1027" s="208">
        <v>900</v>
      </c>
      <c r="IUY1027" s="209">
        <v>27</v>
      </c>
      <c r="IUZ1027" s="210" t="s">
        <v>538</v>
      </c>
      <c r="IVA1027" s="210" t="s">
        <v>866</v>
      </c>
      <c r="IVB1027" s="207" t="s">
        <v>17</v>
      </c>
      <c r="IVC1027" s="211">
        <v>1</v>
      </c>
      <c r="IVD1027" s="207" t="s">
        <v>540</v>
      </c>
      <c r="IVE1027" s="208">
        <v>900</v>
      </c>
      <c r="IVF1027" s="208">
        <v>900</v>
      </c>
      <c r="IVG1027" s="209">
        <v>27</v>
      </c>
      <c r="IVH1027" s="210" t="s">
        <v>538</v>
      </c>
      <c r="IVI1027" s="210" t="s">
        <v>866</v>
      </c>
      <c r="IVJ1027" s="207" t="s">
        <v>17</v>
      </c>
      <c r="IVK1027" s="211">
        <v>1</v>
      </c>
      <c r="IVL1027" s="207" t="s">
        <v>540</v>
      </c>
      <c r="IVM1027" s="208">
        <v>900</v>
      </c>
      <c r="IVN1027" s="208">
        <v>900</v>
      </c>
      <c r="IVO1027" s="209">
        <v>27</v>
      </c>
      <c r="IVP1027" s="210" t="s">
        <v>538</v>
      </c>
      <c r="IVQ1027" s="210" t="s">
        <v>866</v>
      </c>
      <c r="IVR1027" s="207" t="s">
        <v>17</v>
      </c>
      <c r="IVS1027" s="211">
        <v>1</v>
      </c>
      <c r="IVT1027" s="207" t="s">
        <v>540</v>
      </c>
      <c r="IVU1027" s="208">
        <v>900</v>
      </c>
      <c r="IVV1027" s="208">
        <v>900</v>
      </c>
      <c r="IVW1027" s="209">
        <v>27</v>
      </c>
      <c r="IVX1027" s="210" t="s">
        <v>538</v>
      </c>
      <c r="IVY1027" s="210" t="s">
        <v>866</v>
      </c>
      <c r="IVZ1027" s="207" t="s">
        <v>17</v>
      </c>
      <c r="IWA1027" s="211">
        <v>1</v>
      </c>
      <c r="IWB1027" s="207" t="s">
        <v>540</v>
      </c>
      <c r="IWC1027" s="208">
        <v>900</v>
      </c>
      <c r="IWD1027" s="208">
        <v>900</v>
      </c>
      <c r="IWE1027" s="209">
        <v>27</v>
      </c>
      <c r="IWF1027" s="210" t="s">
        <v>538</v>
      </c>
      <c r="IWG1027" s="210" t="s">
        <v>866</v>
      </c>
      <c r="IWH1027" s="207" t="s">
        <v>17</v>
      </c>
      <c r="IWI1027" s="211">
        <v>1</v>
      </c>
      <c r="IWJ1027" s="207" t="s">
        <v>540</v>
      </c>
      <c r="IWK1027" s="208">
        <v>900</v>
      </c>
      <c r="IWL1027" s="208">
        <v>900</v>
      </c>
      <c r="IWM1027" s="209">
        <v>27</v>
      </c>
      <c r="IWN1027" s="210" t="s">
        <v>538</v>
      </c>
      <c r="IWO1027" s="210" t="s">
        <v>866</v>
      </c>
      <c r="IWP1027" s="207" t="s">
        <v>17</v>
      </c>
      <c r="IWQ1027" s="211">
        <v>1</v>
      </c>
      <c r="IWR1027" s="207" t="s">
        <v>540</v>
      </c>
      <c r="IWS1027" s="208">
        <v>900</v>
      </c>
      <c r="IWT1027" s="208">
        <v>900</v>
      </c>
      <c r="IWU1027" s="209">
        <v>27</v>
      </c>
      <c r="IWV1027" s="210" t="s">
        <v>538</v>
      </c>
      <c r="IWW1027" s="210" t="s">
        <v>866</v>
      </c>
      <c r="IWX1027" s="207" t="s">
        <v>17</v>
      </c>
      <c r="IWY1027" s="211">
        <v>1</v>
      </c>
      <c r="IWZ1027" s="207" t="s">
        <v>540</v>
      </c>
      <c r="IXA1027" s="208">
        <v>900</v>
      </c>
      <c r="IXB1027" s="208">
        <v>900</v>
      </c>
      <c r="IXC1027" s="209">
        <v>27</v>
      </c>
      <c r="IXD1027" s="210" t="s">
        <v>538</v>
      </c>
      <c r="IXE1027" s="210" t="s">
        <v>866</v>
      </c>
      <c r="IXF1027" s="207" t="s">
        <v>17</v>
      </c>
      <c r="IXG1027" s="211">
        <v>1</v>
      </c>
      <c r="IXH1027" s="207" t="s">
        <v>540</v>
      </c>
      <c r="IXI1027" s="208">
        <v>900</v>
      </c>
      <c r="IXJ1027" s="208">
        <v>900</v>
      </c>
      <c r="IXK1027" s="209">
        <v>27</v>
      </c>
      <c r="IXL1027" s="210" t="s">
        <v>538</v>
      </c>
      <c r="IXM1027" s="210" t="s">
        <v>866</v>
      </c>
      <c r="IXN1027" s="207" t="s">
        <v>17</v>
      </c>
      <c r="IXO1027" s="211">
        <v>1</v>
      </c>
      <c r="IXP1027" s="207" t="s">
        <v>540</v>
      </c>
      <c r="IXQ1027" s="208">
        <v>900</v>
      </c>
      <c r="IXR1027" s="208">
        <v>900</v>
      </c>
      <c r="IXS1027" s="209">
        <v>27</v>
      </c>
      <c r="IXT1027" s="210" t="s">
        <v>538</v>
      </c>
      <c r="IXU1027" s="210" t="s">
        <v>866</v>
      </c>
      <c r="IXV1027" s="207" t="s">
        <v>17</v>
      </c>
      <c r="IXW1027" s="211">
        <v>1</v>
      </c>
      <c r="IXX1027" s="207" t="s">
        <v>540</v>
      </c>
      <c r="IXY1027" s="208">
        <v>900</v>
      </c>
      <c r="IXZ1027" s="208">
        <v>900</v>
      </c>
      <c r="IYA1027" s="209">
        <v>27</v>
      </c>
      <c r="IYB1027" s="210" t="s">
        <v>538</v>
      </c>
      <c r="IYC1027" s="210" t="s">
        <v>866</v>
      </c>
      <c r="IYD1027" s="207" t="s">
        <v>17</v>
      </c>
      <c r="IYE1027" s="211">
        <v>1</v>
      </c>
      <c r="IYF1027" s="207" t="s">
        <v>540</v>
      </c>
      <c r="IYG1027" s="208">
        <v>900</v>
      </c>
      <c r="IYH1027" s="208">
        <v>900</v>
      </c>
      <c r="IYI1027" s="209">
        <v>27</v>
      </c>
      <c r="IYJ1027" s="210" t="s">
        <v>538</v>
      </c>
      <c r="IYK1027" s="210" t="s">
        <v>866</v>
      </c>
      <c r="IYL1027" s="207" t="s">
        <v>17</v>
      </c>
      <c r="IYM1027" s="211">
        <v>1</v>
      </c>
      <c r="IYN1027" s="207" t="s">
        <v>540</v>
      </c>
      <c r="IYO1027" s="208">
        <v>900</v>
      </c>
      <c r="IYP1027" s="208">
        <v>900</v>
      </c>
      <c r="IYQ1027" s="209">
        <v>27</v>
      </c>
      <c r="IYR1027" s="210" t="s">
        <v>538</v>
      </c>
      <c r="IYS1027" s="210" t="s">
        <v>866</v>
      </c>
      <c r="IYT1027" s="207" t="s">
        <v>17</v>
      </c>
      <c r="IYU1027" s="211">
        <v>1</v>
      </c>
      <c r="IYV1027" s="207" t="s">
        <v>540</v>
      </c>
      <c r="IYW1027" s="208">
        <v>900</v>
      </c>
      <c r="IYX1027" s="208">
        <v>900</v>
      </c>
      <c r="IYY1027" s="209">
        <v>27</v>
      </c>
      <c r="IYZ1027" s="210" t="s">
        <v>538</v>
      </c>
      <c r="IZA1027" s="210" t="s">
        <v>866</v>
      </c>
      <c r="IZB1027" s="207" t="s">
        <v>17</v>
      </c>
      <c r="IZC1027" s="211">
        <v>1</v>
      </c>
      <c r="IZD1027" s="207" t="s">
        <v>540</v>
      </c>
      <c r="IZE1027" s="208">
        <v>900</v>
      </c>
      <c r="IZF1027" s="208">
        <v>900</v>
      </c>
      <c r="IZG1027" s="209">
        <v>27</v>
      </c>
      <c r="IZH1027" s="210" t="s">
        <v>538</v>
      </c>
      <c r="IZI1027" s="210" t="s">
        <v>866</v>
      </c>
      <c r="IZJ1027" s="207" t="s">
        <v>17</v>
      </c>
      <c r="IZK1027" s="211">
        <v>1</v>
      </c>
      <c r="IZL1027" s="207" t="s">
        <v>540</v>
      </c>
      <c r="IZM1027" s="208">
        <v>900</v>
      </c>
      <c r="IZN1027" s="208">
        <v>900</v>
      </c>
      <c r="IZO1027" s="209">
        <v>27</v>
      </c>
      <c r="IZP1027" s="210" t="s">
        <v>538</v>
      </c>
      <c r="IZQ1027" s="210" t="s">
        <v>866</v>
      </c>
      <c r="IZR1027" s="207" t="s">
        <v>17</v>
      </c>
      <c r="IZS1027" s="211">
        <v>1</v>
      </c>
      <c r="IZT1027" s="207" t="s">
        <v>540</v>
      </c>
      <c r="IZU1027" s="208">
        <v>900</v>
      </c>
      <c r="IZV1027" s="208">
        <v>900</v>
      </c>
      <c r="IZW1027" s="209">
        <v>27</v>
      </c>
      <c r="IZX1027" s="210" t="s">
        <v>538</v>
      </c>
      <c r="IZY1027" s="210" t="s">
        <v>866</v>
      </c>
      <c r="IZZ1027" s="207" t="s">
        <v>17</v>
      </c>
      <c r="JAA1027" s="211">
        <v>1</v>
      </c>
      <c r="JAB1027" s="207" t="s">
        <v>540</v>
      </c>
      <c r="JAC1027" s="208">
        <v>900</v>
      </c>
      <c r="JAD1027" s="208">
        <v>900</v>
      </c>
      <c r="JAE1027" s="209">
        <v>27</v>
      </c>
      <c r="JAF1027" s="210" t="s">
        <v>538</v>
      </c>
      <c r="JAG1027" s="210" t="s">
        <v>866</v>
      </c>
      <c r="JAH1027" s="207" t="s">
        <v>17</v>
      </c>
      <c r="JAI1027" s="211">
        <v>1</v>
      </c>
      <c r="JAJ1027" s="207" t="s">
        <v>540</v>
      </c>
      <c r="JAK1027" s="208">
        <v>900</v>
      </c>
      <c r="JAL1027" s="208">
        <v>900</v>
      </c>
      <c r="JAM1027" s="209">
        <v>27</v>
      </c>
      <c r="JAN1027" s="210" t="s">
        <v>538</v>
      </c>
      <c r="JAO1027" s="210" t="s">
        <v>866</v>
      </c>
      <c r="JAP1027" s="207" t="s">
        <v>17</v>
      </c>
      <c r="JAQ1027" s="211">
        <v>1</v>
      </c>
      <c r="JAR1027" s="207" t="s">
        <v>540</v>
      </c>
      <c r="JAS1027" s="208">
        <v>900</v>
      </c>
      <c r="JAT1027" s="208">
        <v>900</v>
      </c>
      <c r="JAU1027" s="209">
        <v>27</v>
      </c>
      <c r="JAV1027" s="210" t="s">
        <v>538</v>
      </c>
      <c r="JAW1027" s="210" t="s">
        <v>866</v>
      </c>
      <c r="JAX1027" s="207" t="s">
        <v>17</v>
      </c>
      <c r="JAY1027" s="211">
        <v>1</v>
      </c>
      <c r="JAZ1027" s="207" t="s">
        <v>540</v>
      </c>
      <c r="JBA1027" s="208">
        <v>900</v>
      </c>
      <c r="JBB1027" s="208">
        <v>900</v>
      </c>
      <c r="JBC1027" s="209">
        <v>27</v>
      </c>
      <c r="JBD1027" s="210" t="s">
        <v>538</v>
      </c>
      <c r="JBE1027" s="210" t="s">
        <v>866</v>
      </c>
      <c r="JBF1027" s="207" t="s">
        <v>17</v>
      </c>
      <c r="JBG1027" s="211">
        <v>1</v>
      </c>
      <c r="JBH1027" s="207" t="s">
        <v>540</v>
      </c>
      <c r="JBI1027" s="208">
        <v>900</v>
      </c>
      <c r="JBJ1027" s="208">
        <v>900</v>
      </c>
      <c r="JBK1027" s="209">
        <v>27</v>
      </c>
      <c r="JBL1027" s="210" t="s">
        <v>538</v>
      </c>
      <c r="JBM1027" s="210" t="s">
        <v>866</v>
      </c>
      <c r="JBN1027" s="207" t="s">
        <v>17</v>
      </c>
      <c r="JBO1027" s="211">
        <v>1</v>
      </c>
      <c r="JBP1027" s="207" t="s">
        <v>540</v>
      </c>
      <c r="JBQ1027" s="208">
        <v>900</v>
      </c>
      <c r="JBR1027" s="208">
        <v>900</v>
      </c>
      <c r="JBS1027" s="209">
        <v>27</v>
      </c>
      <c r="JBT1027" s="210" t="s">
        <v>538</v>
      </c>
      <c r="JBU1027" s="210" t="s">
        <v>866</v>
      </c>
      <c r="JBV1027" s="207" t="s">
        <v>17</v>
      </c>
      <c r="JBW1027" s="211">
        <v>1</v>
      </c>
      <c r="JBX1027" s="207" t="s">
        <v>540</v>
      </c>
      <c r="JBY1027" s="208">
        <v>900</v>
      </c>
      <c r="JBZ1027" s="208">
        <v>900</v>
      </c>
      <c r="JCA1027" s="209">
        <v>27</v>
      </c>
      <c r="JCB1027" s="210" t="s">
        <v>538</v>
      </c>
      <c r="JCC1027" s="210" t="s">
        <v>866</v>
      </c>
      <c r="JCD1027" s="207" t="s">
        <v>17</v>
      </c>
      <c r="JCE1027" s="211">
        <v>1</v>
      </c>
      <c r="JCF1027" s="207" t="s">
        <v>540</v>
      </c>
      <c r="JCG1027" s="208">
        <v>900</v>
      </c>
      <c r="JCH1027" s="208">
        <v>900</v>
      </c>
      <c r="JCI1027" s="209">
        <v>27</v>
      </c>
      <c r="JCJ1027" s="210" t="s">
        <v>538</v>
      </c>
      <c r="JCK1027" s="210" t="s">
        <v>866</v>
      </c>
      <c r="JCL1027" s="207" t="s">
        <v>17</v>
      </c>
      <c r="JCM1027" s="211">
        <v>1</v>
      </c>
      <c r="JCN1027" s="207" t="s">
        <v>540</v>
      </c>
      <c r="JCO1027" s="208">
        <v>900</v>
      </c>
      <c r="JCP1027" s="208">
        <v>900</v>
      </c>
      <c r="JCQ1027" s="209">
        <v>27</v>
      </c>
      <c r="JCR1027" s="210" t="s">
        <v>538</v>
      </c>
      <c r="JCS1027" s="210" t="s">
        <v>866</v>
      </c>
      <c r="JCT1027" s="207" t="s">
        <v>17</v>
      </c>
      <c r="JCU1027" s="211">
        <v>1</v>
      </c>
      <c r="JCV1027" s="207" t="s">
        <v>540</v>
      </c>
      <c r="JCW1027" s="208">
        <v>900</v>
      </c>
      <c r="JCX1027" s="208">
        <v>900</v>
      </c>
      <c r="JCY1027" s="209">
        <v>27</v>
      </c>
      <c r="JCZ1027" s="210" t="s">
        <v>538</v>
      </c>
      <c r="JDA1027" s="210" t="s">
        <v>866</v>
      </c>
      <c r="JDB1027" s="207" t="s">
        <v>17</v>
      </c>
      <c r="JDC1027" s="211">
        <v>1</v>
      </c>
      <c r="JDD1027" s="207" t="s">
        <v>540</v>
      </c>
      <c r="JDE1027" s="208">
        <v>900</v>
      </c>
      <c r="JDF1027" s="208">
        <v>900</v>
      </c>
      <c r="JDG1027" s="209">
        <v>27</v>
      </c>
      <c r="JDH1027" s="210" t="s">
        <v>538</v>
      </c>
      <c r="JDI1027" s="210" t="s">
        <v>866</v>
      </c>
      <c r="JDJ1027" s="207" t="s">
        <v>17</v>
      </c>
      <c r="JDK1027" s="211">
        <v>1</v>
      </c>
      <c r="JDL1027" s="207" t="s">
        <v>540</v>
      </c>
      <c r="JDM1027" s="208">
        <v>900</v>
      </c>
      <c r="JDN1027" s="208">
        <v>900</v>
      </c>
      <c r="JDO1027" s="209">
        <v>27</v>
      </c>
      <c r="JDP1027" s="210" t="s">
        <v>538</v>
      </c>
      <c r="JDQ1027" s="210" t="s">
        <v>866</v>
      </c>
      <c r="JDR1027" s="207" t="s">
        <v>17</v>
      </c>
      <c r="JDS1027" s="211">
        <v>1</v>
      </c>
      <c r="JDT1027" s="207" t="s">
        <v>540</v>
      </c>
      <c r="JDU1027" s="208">
        <v>900</v>
      </c>
      <c r="JDV1027" s="208">
        <v>900</v>
      </c>
      <c r="JDW1027" s="209">
        <v>27</v>
      </c>
      <c r="JDX1027" s="210" t="s">
        <v>538</v>
      </c>
      <c r="JDY1027" s="210" t="s">
        <v>866</v>
      </c>
      <c r="JDZ1027" s="207" t="s">
        <v>17</v>
      </c>
      <c r="JEA1027" s="211">
        <v>1</v>
      </c>
      <c r="JEB1027" s="207" t="s">
        <v>540</v>
      </c>
      <c r="JEC1027" s="208">
        <v>900</v>
      </c>
      <c r="JED1027" s="208">
        <v>900</v>
      </c>
      <c r="JEE1027" s="209">
        <v>27</v>
      </c>
      <c r="JEF1027" s="210" t="s">
        <v>538</v>
      </c>
      <c r="JEG1027" s="210" t="s">
        <v>866</v>
      </c>
      <c r="JEH1027" s="207" t="s">
        <v>17</v>
      </c>
      <c r="JEI1027" s="211">
        <v>1</v>
      </c>
      <c r="JEJ1027" s="207" t="s">
        <v>540</v>
      </c>
      <c r="JEK1027" s="208">
        <v>900</v>
      </c>
      <c r="JEL1027" s="208">
        <v>900</v>
      </c>
      <c r="JEM1027" s="209">
        <v>27</v>
      </c>
      <c r="JEN1027" s="210" t="s">
        <v>538</v>
      </c>
      <c r="JEO1027" s="210" t="s">
        <v>866</v>
      </c>
      <c r="JEP1027" s="207" t="s">
        <v>17</v>
      </c>
      <c r="JEQ1027" s="211">
        <v>1</v>
      </c>
      <c r="JER1027" s="207" t="s">
        <v>540</v>
      </c>
      <c r="JES1027" s="208">
        <v>900</v>
      </c>
      <c r="JET1027" s="208">
        <v>900</v>
      </c>
      <c r="JEU1027" s="209">
        <v>27</v>
      </c>
      <c r="JEV1027" s="210" t="s">
        <v>538</v>
      </c>
      <c r="JEW1027" s="210" t="s">
        <v>866</v>
      </c>
      <c r="JEX1027" s="207" t="s">
        <v>17</v>
      </c>
      <c r="JEY1027" s="211">
        <v>1</v>
      </c>
      <c r="JEZ1027" s="207" t="s">
        <v>540</v>
      </c>
      <c r="JFA1027" s="208">
        <v>900</v>
      </c>
      <c r="JFB1027" s="208">
        <v>900</v>
      </c>
      <c r="JFC1027" s="209">
        <v>27</v>
      </c>
      <c r="JFD1027" s="210" t="s">
        <v>538</v>
      </c>
      <c r="JFE1027" s="210" t="s">
        <v>866</v>
      </c>
      <c r="JFF1027" s="207" t="s">
        <v>17</v>
      </c>
      <c r="JFG1027" s="211">
        <v>1</v>
      </c>
      <c r="JFH1027" s="207" t="s">
        <v>540</v>
      </c>
      <c r="JFI1027" s="208">
        <v>900</v>
      </c>
      <c r="JFJ1027" s="208">
        <v>900</v>
      </c>
      <c r="JFK1027" s="209">
        <v>27</v>
      </c>
      <c r="JFL1027" s="210" t="s">
        <v>538</v>
      </c>
      <c r="JFM1027" s="210" t="s">
        <v>866</v>
      </c>
      <c r="JFN1027" s="207" t="s">
        <v>17</v>
      </c>
      <c r="JFO1027" s="211">
        <v>1</v>
      </c>
      <c r="JFP1027" s="207" t="s">
        <v>540</v>
      </c>
      <c r="JFQ1027" s="208">
        <v>900</v>
      </c>
      <c r="JFR1027" s="208">
        <v>900</v>
      </c>
      <c r="JFS1027" s="209">
        <v>27</v>
      </c>
      <c r="JFT1027" s="210" t="s">
        <v>538</v>
      </c>
      <c r="JFU1027" s="210" t="s">
        <v>866</v>
      </c>
      <c r="JFV1027" s="207" t="s">
        <v>17</v>
      </c>
      <c r="JFW1027" s="211">
        <v>1</v>
      </c>
      <c r="JFX1027" s="207" t="s">
        <v>540</v>
      </c>
      <c r="JFY1027" s="208">
        <v>900</v>
      </c>
      <c r="JFZ1027" s="208">
        <v>900</v>
      </c>
      <c r="JGA1027" s="209">
        <v>27</v>
      </c>
      <c r="JGB1027" s="210" t="s">
        <v>538</v>
      </c>
      <c r="JGC1027" s="210" t="s">
        <v>866</v>
      </c>
      <c r="JGD1027" s="207" t="s">
        <v>17</v>
      </c>
      <c r="JGE1027" s="211">
        <v>1</v>
      </c>
      <c r="JGF1027" s="207" t="s">
        <v>540</v>
      </c>
      <c r="JGG1027" s="208">
        <v>900</v>
      </c>
      <c r="JGH1027" s="208">
        <v>900</v>
      </c>
      <c r="JGI1027" s="209">
        <v>27</v>
      </c>
      <c r="JGJ1027" s="210" t="s">
        <v>538</v>
      </c>
      <c r="JGK1027" s="210" t="s">
        <v>866</v>
      </c>
      <c r="JGL1027" s="207" t="s">
        <v>17</v>
      </c>
      <c r="JGM1027" s="211">
        <v>1</v>
      </c>
      <c r="JGN1027" s="207" t="s">
        <v>540</v>
      </c>
      <c r="JGO1027" s="208">
        <v>900</v>
      </c>
      <c r="JGP1027" s="208">
        <v>900</v>
      </c>
      <c r="JGQ1027" s="209">
        <v>27</v>
      </c>
      <c r="JGR1027" s="210" t="s">
        <v>538</v>
      </c>
      <c r="JGS1027" s="210" t="s">
        <v>866</v>
      </c>
      <c r="JGT1027" s="207" t="s">
        <v>17</v>
      </c>
      <c r="JGU1027" s="211">
        <v>1</v>
      </c>
      <c r="JGV1027" s="207" t="s">
        <v>540</v>
      </c>
      <c r="JGW1027" s="208">
        <v>900</v>
      </c>
      <c r="JGX1027" s="208">
        <v>900</v>
      </c>
      <c r="JGY1027" s="209">
        <v>27</v>
      </c>
      <c r="JGZ1027" s="210" t="s">
        <v>538</v>
      </c>
      <c r="JHA1027" s="210" t="s">
        <v>866</v>
      </c>
      <c r="JHB1027" s="207" t="s">
        <v>17</v>
      </c>
      <c r="JHC1027" s="211">
        <v>1</v>
      </c>
      <c r="JHD1027" s="207" t="s">
        <v>540</v>
      </c>
      <c r="JHE1027" s="208">
        <v>900</v>
      </c>
      <c r="JHF1027" s="208">
        <v>900</v>
      </c>
      <c r="JHG1027" s="209">
        <v>27</v>
      </c>
      <c r="JHH1027" s="210" t="s">
        <v>538</v>
      </c>
      <c r="JHI1027" s="210" t="s">
        <v>866</v>
      </c>
      <c r="JHJ1027" s="207" t="s">
        <v>17</v>
      </c>
      <c r="JHK1027" s="211">
        <v>1</v>
      </c>
      <c r="JHL1027" s="207" t="s">
        <v>540</v>
      </c>
      <c r="JHM1027" s="208">
        <v>900</v>
      </c>
      <c r="JHN1027" s="208">
        <v>900</v>
      </c>
      <c r="JHO1027" s="209">
        <v>27</v>
      </c>
      <c r="JHP1027" s="210" t="s">
        <v>538</v>
      </c>
      <c r="JHQ1027" s="210" t="s">
        <v>866</v>
      </c>
      <c r="JHR1027" s="207" t="s">
        <v>17</v>
      </c>
      <c r="JHS1027" s="211">
        <v>1</v>
      </c>
      <c r="JHT1027" s="207" t="s">
        <v>540</v>
      </c>
      <c r="JHU1027" s="208">
        <v>900</v>
      </c>
      <c r="JHV1027" s="208">
        <v>900</v>
      </c>
      <c r="JHW1027" s="209">
        <v>27</v>
      </c>
      <c r="JHX1027" s="210" t="s">
        <v>538</v>
      </c>
      <c r="JHY1027" s="210" t="s">
        <v>866</v>
      </c>
      <c r="JHZ1027" s="207" t="s">
        <v>17</v>
      </c>
      <c r="JIA1027" s="211">
        <v>1</v>
      </c>
      <c r="JIB1027" s="207" t="s">
        <v>540</v>
      </c>
      <c r="JIC1027" s="208">
        <v>900</v>
      </c>
      <c r="JID1027" s="208">
        <v>900</v>
      </c>
      <c r="JIE1027" s="209">
        <v>27</v>
      </c>
      <c r="JIF1027" s="210" t="s">
        <v>538</v>
      </c>
      <c r="JIG1027" s="210" t="s">
        <v>866</v>
      </c>
      <c r="JIH1027" s="207" t="s">
        <v>17</v>
      </c>
      <c r="JII1027" s="211">
        <v>1</v>
      </c>
      <c r="JIJ1027" s="207" t="s">
        <v>540</v>
      </c>
      <c r="JIK1027" s="208">
        <v>900</v>
      </c>
      <c r="JIL1027" s="208">
        <v>900</v>
      </c>
      <c r="JIM1027" s="209">
        <v>27</v>
      </c>
      <c r="JIN1027" s="210" t="s">
        <v>538</v>
      </c>
      <c r="JIO1027" s="210" t="s">
        <v>866</v>
      </c>
      <c r="JIP1027" s="207" t="s">
        <v>17</v>
      </c>
      <c r="JIQ1027" s="211">
        <v>1</v>
      </c>
      <c r="JIR1027" s="207" t="s">
        <v>540</v>
      </c>
      <c r="JIS1027" s="208">
        <v>900</v>
      </c>
      <c r="JIT1027" s="208">
        <v>900</v>
      </c>
      <c r="JIU1027" s="209">
        <v>27</v>
      </c>
      <c r="JIV1027" s="210" t="s">
        <v>538</v>
      </c>
      <c r="JIW1027" s="210" t="s">
        <v>866</v>
      </c>
      <c r="JIX1027" s="207" t="s">
        <v>17</v>
      </c>
      <c r="JIY1027" s="211">
        <v>1</v>
      </c>
      <c r="JIZ1027" s="207" t="s">
        <v>540</v>
      </c>
      <c r="JJA1027" s="208">
        <v>900</v>
      </c>
      <c r="JJB1027" s="208">
        <v>900</v>
      </c>
      <c r="JJC1027" s="209">
        <v>27</v>
      </c>
      <c r="JJD1027" s="210" t="s">
        <v>538</v>
      </c>
      <c r="JJE1027" s="210" t="s">
        <v>866</v>
      </c>
      <c r="JJF1027" s="207" t="s">
        <v>17</v>
      </c>
      <c r="JJG1027" s="211">
        <v>1</v>
      </c>
      <c r="JJH1027" s="207" t="s">
        <v>540</v>
      </c>
      <c r="JJI1027" s="208">
        <v>900</v>
      </c>
      <c r="JJJ1027" s="208">
        <v>900</v>
      </c>
      <c r="JJK1027" s="209">
        <v>27</v>
      </c>
      <c r="JJL1027" s="210" t="s">
        <v>538</v>
      </c>
      <c r="JJM1027" s="210" t="s">
        <v>866</v>
      </c>
      <c r="JJN1027" s="207" t="s">
        <v>17</v>
      </c>
      <c r="JJO1027" s="211">
        <v>1</v>
      </c>
      <c r="JJP1027" s="207" t="s">
        <v>540</v>
      </c>
      <c r="JJQ1027" s="208">
        <v>900</v>
      </c>
      <c r="JJR1027" s="208">
        <v>900</v>
      </c>
      <c r="JJS1027" s="209">
        <v>27</v>
      </c>
      <c r="JJT1027" s="210" t="s">
        <v>538</v>
      </c>
      <c r="JJU1027" s="210" t="s">
        <v>866</v>
      </c>
      <c r="JJV1027" s="207" t="s">
        <v>17</v>
      </c>
      <c r="JJW1027" s="211">
        <v>1</v>
      </c>
      <c r="JJX1027" s="207" t="s">
        <v>540</v>
      </c>
      <c r="JJY1027" s="208">
        <v>900</v>
      </c>
      <c r="JJZ1027" s="208">
        <v>900</v>
      </c>
      <c r="JKA1027" s="209">
        <v>27</v>
      </c>
      <c r="JKB1027" s="210" t="s">
        <v>538</v>
      </c>
      <c r="JKC1027" s="210" t="s">
        <v>866</v>
      </c>
      <c r="JKD1027" s="207" t="s">
        <v>17</v>
      </c>
      <c r="JKE1027" s="211">
        <v>1</v>
      </c>
      <c r="JKF1027" s="207" t="s">
        <v>540</v>
      </c>
      <c r="JKG1027" s="208">
        <v>900</v>
      </c>
      <c r="JKH1027" s="208">
        <v>900</v>
      </c>
      <c r="JKI1027" s="209">
        <v>27</v>
      </c>
      <c r="JKJ1027" s="210" t="s">
        <v>538</v>
      </c>
      <c r="JKK1027" s="210" t="s">
        <v>866</v>
      </c>
      <c r="JKL1027" s="207" t="s">
        <v>17</v>
      </c>
      <c r="JKM1027" s="211">
        <v>1</v>
      </c>
      <c r="JKN1027" s="207" t="s">
        <v>540</v>
      </c>
      <c r="JKO1027" s="208">
        <v>900</v>
      </c>
      <c r="JKP1027" s="208">
        <v>900</v>
      </c>
      <c r="JKQ1027" s="209">
        <v>27</v>
      </c>
      <c r="JKR1027" s="210" t="s">
        <v>538</v>
      </c>
      <c r="JKS1027" s="210" t="s">
        <v>866</v>
      </c>
      <c r="JKT1027" s="207" t="s">
        <v>17</v>
      </c>
      <c r="JKU1027" s="211">
        <v>1</v>
      </c>
      <c r="JKV1027" s="207" t="s">
        <v>540</v>
      </c>
      <c r="JKW1027" s="208">
        <v>900</v>
      </c>
      <c r="JKX1027" s="208">
        <v>900</v>
      </c>
      <c r="JKY1027" s="209">
        <v>27</v>
      </c>
      <c r="JKZ1027" s="210" t="s">
        <v>538</v>
      </c>
      <c r="JLA1027" s="210" t="s">
        <v>866</v>
      </c>
      <c r="JLB1027" s="207" t="s">
        <v>17</v>
      </c>
      <c r="JLC1027" s="211">
        <v>1</v>
      </c>
      <c r="JLD1027" s="207" t="s">
        <v>540</v>
      </c>
      <c r="JLE1027" s="208">
        <v>900</v>
      </c>
      <c r="JLF1027" s="208">
        <v>900</v>
      </c>
      <c r="JLG1027" s="209">
        <v>27</v>
      </c>
      <c r="JLH1027" s="210" t="s">
        <v>538</v>
      </c>
      <c r="JLI1027" s="210" t="s">
        <v>866</v>
      </c>
      <c r="JLJ1027" s="207" t="s">
        <v>17</v>
      </c>
      <c r="JLK1027" s="211">
        <v>1</v>
      </c>
      <c r="JLL1027" s="207" t="s">
        <v>540</v>
      </c>
      <c r="JLM1027" s="208">
        <v>900</v>
      </c>
      <c r="JLN1027" s="208">
        <v>900</v>
      </c>
      <c r="JLO1027" s="209">
        <v>27</v>
      </c>
      <c r="JLP1027" s="210" t="s">
        <v>538</v>
      </c>
      <c r="JLQ1027" s="210" t="s">
        <v>866</v>
      </c>
      <c r="JLR1027" s="207" t="s">
        <v>17</v>
      </c>
      <c r="JLS1027" s="211">
        <v>1</v>
      </c>
      <c r="JLT1027" s="207" t="s">
        <v>540</v>
      </c>
      <c r="JLU1027" s="208">
        <v>900</v>
      </c>
      <c r="JLV1027" s="208">
        <v>900</v>
      </c>
      <c r="JLW1027" s="209">
        <v>27</v>
      </c>
      <c r="JLX1027" s="210" t="s">
        <v>538</v>
      </c>
      <c r="JLY1027" s="210" t="s">
        <v>866</v>
      </c>
      <c r="JLZ1027" s="207" t="s">
        <v>17</v>
      </c>
      <c r="JMA1027" s="211">
        <v>1</v>
      </c>
      <c r="JMB1027" s="207" t="s">
        <v>540</v>
      </c>
      <c r="JMC1027" s="208">
        <v>900</v>
      </c>
      <c r="JMD1027" s="208">
        <v>900</v>
      </c>
      <c r="JME1027" s="209">
        <v>27</v>
      </c>
      <c r="JMF1027" s="210" t="s">
        <v>538</v>
      </c>
      <c r="JMG1027" s="210" t="s">
        <v>866</v>
      </c>
      <c r="JMH1027" s="207" t="s">
        <v>17</v>
      </c>
      <c r="JMI1027" s="211">
        <v>1</v>
      </c>
      <c r="JMJ1027" s="207" t="s">
        <v>540</v>
      </c>
      <c r="JMK1027" s="208">
        <v>900</v>
      </c>
      <c r="JML1027" s="208">
        <v>900</v>
      </c>
      <c r="JMM1027" s="209">
        <v>27</v>
      </c>
      <c r="JMN1027" s="210" t="s">
        <v>538</v>
      </c>
      <c r="JMO1027" s="210" t="s">
        <v>866</v>
      </c>
      <c r="JMP1027" s="207" t="s">
        <v>17</v>
      </c>
      <c r="JMQ1027" s="211">
        <v>1</v>
      </c>
      <c r="JMR1027" s="207" t="s">
        <v>540</v>
      </c>
      <c r="JMS1027" s="208">
        <v>900</v>
      </c>
      <c r="JMT1027" s="208">
        <v>900</v>
      </c>
      <c r="JMU1027" s="209">
        <v>27</v>
      </c>
      <c r="JMV1027" s="210" t="s">
        <v>538</v>
      </c>
      <c r="JMW1027" s="210" t="s">
        <v>866</v>
      </c>
      <c r="JMX1027" s="207" t="s">
        <v>17</v>
      </c>
      <c r="JMY1027" s="211">
        <v>1</v>
      </c>
      <c r="JMZ1027" s="207" t="s">
        <v>540</v>
      </c>
      <c r="JNA1027" s="208">
        <v>900</v>
      </c>
      <c r="JNB1027" s="208">
        <v>900</v>
      </c>
      <c r="JNC1027" s="209">
        <v>27</v>
      </c>
      <c r="JND1027" s="210" t="s">
        <v>538</v>
      </c>
      <c r="JNE1027" s="210" t="s">
        <v>866</v>
      </c>
      <c r="JNF1027" s="207" t="s">
        <v>17</v>
      </c>
      <c r="JNG1027" s="211">
        <v>1</v>
      </c>
      <c r="JNH1027" s="207" t="s">
        <v>540</v>
      </c>
      <c r="JNI1027" s="208">
        <v>900</v>
      </c>
      <c r="JNJ1027" s="208">
        <v>900</v>
      </c>
      <c r="JNK1027" s="209">
        <v>27</v>
      </c>
      <c r="JNL1027" s="210" t="s">
        <v>538</v>
      </c>
      <c r="JNM1027" s="210" t="s">
        <v>866</v>
      </c>
      <c r="JNN1027" s="207" t="s">
        <v>17</v>
      </c>
      <c r="JNO1027" s="211">
        <v>1</v>
      </c>
      <c r="JNP1027" s="207" t="s">
        <v>540</v>
      </c>
      <c r="JNQ1027" s="208">
        <v>900</v>
      </c>
      <c r="JNR1027" s="208">
        <v>900</v>
      </c>
      <c r="JNS1027" s="209">
        <v>27</v>
      </c>
      <c r="JNT1027" s="210" t="s">
        <v>538</v>
      </c>
      <c r="JNU1027" s="210" t="s">
        <v>866</v>
      </c>
      <c r="JNV1027" s="207" t="s">
        <v>17</v>
      </c>
      <c r="JNW1027" s="211">
        <v>1</v>
      </c>
      <c r="JNX1027" s="207" t="s">
        <v>540</v>
      </c>
      <c r="JNY1027" s="208">
        <v>900</v>
      </c>
      <c r="JNZ1027" s="208">
        <v>900</v>
      </c>
      <c r="JOA1027" s="209">
        <v>27</v>
      </c>
      <c r="JOB1027" s="210" t="s">
        <v>538</v>
      </c>
      <c r="JOC1027" s="210" t="s">
        <v>866</v>
      </c>
      <c r="JOD1027" s="207" t="s">
        <v>17</v>
      </c>
      <c r="JOE1027" s="211">
        <v>1</v>
      </c>
      <c r="JOF1027" s="207" t="s">
        <v>540</v>
      </c>
      <c r="JOG1027" s="208">
        <v>900</v>
      </c>
      <c r="JOH1027" s="208">
        <v>900</v>
      </c>
      <c r="JOI1027" s="209">
        <v>27</v>
      </c>
      <c r="JOJ1027" s="210" t="s">
        <v>538</v>
      </c>
      <c r="JOK1027" s="210" t="s">
        <v>866</v>
      </c>
      <c r="JOL1027" s="207" t="s">
        <v>17</v>
      </c>
      <c r="JOM1027" s="211">
        <v>1</v>
      </c>
      <c r="JON1027" s="207" t="s">
        <v>540</v>
      </c>
      <c r="JOO1027" s="208">
        <v>900</v>
      </c>
      <c r="JOP1027" s="208">
        <v>900</v>
      </c>
      <c r="JOQ1027" s="209">
        <v>27</v>
      </c>
      <c r="JOR1027" s="210" t="s">
        <v>538</v>
      </c>
      <c r="JOS1027" s="210" t="s">
        <v>866</v>
      </c>
      <c r="JOT1027" s="207" t="s">
        <v>17</v>
      </c>
      <c r="JOU1027" s="211">
        <v>1</v>
      </c>
      <c r="JOV1027" s="207" t="s">
        <v>540</v>
      </c>
      <c r="JOW1027" s="208">
        <v>900</v>
      </c>
      <c r="JOX1027" s="208">
        <v>900</v>
      </c>
      <c r="JOY1027" s="209">
        <v>27</v>
      </c>
      <c r="JOZ1027" s="210" t="s">
        <v>538</v>
      </c>
      <c r="JPA1027" s="210" t="s">
        <v>866</v>
      </c>
      <c r="JPB1027" s="207" t="s">
        <v>17</v>
      </c>
      <c r="JPC1027" s="211">
        <v>1</v>
      </c>
      <c r="JPD1027" s="207" t="s">
        <v>540</v>
      </c>
      <c r="JPE1027" s="208">
        <v>900</v>
      </c>
      <c r="JPF1027" s="208">
        <v>900</v>
      </c>
      <c r="JPG1027" s="209">
        <v>27</v>
      </c>
      <c r="JPH1027" s="210" t="s">
        <v>538</v>
      </c>
      <c r="JPI1027" s="210" t="s">
        <v>866</v>
      </c>
      <c r="JPJ1027" s="207" t="s">
        <v>17</v>
      </c>
      <c r="JPK1027" s="211">
        <v>1</v>
      </c>
      <c r="JPL1027" s="207" t="s">
        <v>540</v>
      </c>
      <c r="JPM1027" s="208">
        <v>900</v>
      </c>
      <c r="JPN1027" s="208">
        <v>900</v>
      </c>
      <c r="JPO1027" s="209">
        <v>27</v>
      </c>
      <c r="JPP1027" s="210" t="s">
        <v>538</v>
      </c>
      <c r="JPQ1027" s="210" t="s">
        <v>866</v>
      </c>
      <c r="JPR1027" s="207" t="s">
        <v>17</v>
      </c>
      <c r="JPS1027" s="211">
        <v>1</v>
      </c>
      <c r="JPT1027" s="207" t="s">
        <v>540</v>
      </c>
      <c r="JPU1027" s="208">
        <v>900</v>
      </c>
      <c r="JPV1027" s="208">
        <v>900</v>
      </c>
      <c r="JPW1027" s="209">
        <v>27</v>
      </c>
      <c r="JPX1027" s="210" t="s">
        <v>538</v>
      </c>
      <c r="JPY1027" s="210" t="s">
        <v>866</v>
      </c>
      <c r="JPZ1027" s="207" t="s">
        <v>17</v>
      </c>
      <c r="JQA1027" s="211">
        <v>1</v>
      </c>
      <c r="JQB1027" s="207" t="s">
        <v>540</v>
      </c>
      <c r="JQC1027" s="208">
        <v>900</v>
      </c>
      <c r="JQD1027" s="208">
        <v>900</v>
      </c>
      <c r="JQE1027" s="209">
        <v>27</v>
      </c>
      <c r="JQF1027" s="210" t="s">
        <v>538</v>
      </c>
      <c r="JQG1027" s="210" t="s">
        <v>866</v>
      </c>
      <c r="JQH1027" s="207" t="s">
        <v>17</v>
      </c>
      <c r="JQI1027" s="211">
        <v>1</v>
      </c>
      <c r="JQJ1027" s="207" t="s">
        <v>540</v>
      </c>
      <c r="JQK1027" s="208">
        <v>900</v>
      </c>
      <c r="JQL1027" s="208">
        <v>900</v>
      </c>
      <c r="JQM1027" s="209">
        <v>27</v>
      </c>
      <c r="JQN1027" s="210" t="s">
        <v>538</v>
      </c>
      <c r="JQO1027" s="210" t="s">
        <v>866</v>
      </c>
      <c r="JQP1027" s="207" t="s">
        <v>17</v>
      </c>
      <c r="JQQ1027" s="211">
        <v>1</v>
      </c>
      <c r="JQR1027" s="207" t="s">
        <v>540</v>
      </c>
      <c r="JQS1027" s="208">
        <v>900</v>
      </c>
      <c r="JQT1027" s="208">
        <v>900</v>
      </c>
      <c r="JQU1027" s="209">
        <v>27</v>
      </c>
      <c r="JQV1027" s="210" t="s">
        <v>538</v>
      </c>
      <c r="JQW1027" s="210" t="s">
        <v>866</v>
      </c>
      <c r="JQX1027" s="207" t="s">
        <v>17</v>
      </c>
      <c r="JQY1027" s="211">
        <v>1</v>
      </c>
      <c r="JQZ1027" s="207" t="s">
        <v>540</v>
      </c>
      <c r="JRA1027" s="208">
        <v>900</v>
      </c>
      <c r="JRB1027" s="208">
        <v>900</v>
      </c>
      <c r="JRC1027" s="209">
        <v>27</v>
      </c>
      <c r="JRD1027" s="210" t="s">
        <v>538</v>
      </c>
      <c r="JRE1027" s="210" t="s">
        <v>866</v>
      </c>
      <c r="JRF1027" s="207" t="s">
        <v>17</v>
      </c>
      <c r="JRG1027" s="211">
        <v>1</v>
      </c>
      <c r="JRH1027" s="207" t="s">
        <v>540</v>
      </c>
      <c r="JRI1027" s="208">
        <v>900</v>
      </c>
      <c r="JRJ1027" s="208">
        <v>900</v>
      </c>
      <c r="JRK1027" s="209">
        <v>27</v>
      </c>
      <c r="JRL1027" s="210" t="s">
        <v>538</v>
      </c>
      <c r="JRM1027" s="210" t="s">
        <v>866</v>
      </c>
      <c r="JRN1027" s="207" t="s">
        <v>17</v>
      </c>
      <c r="JRO1027" s="211">
        <v>1</v>
      </c>
      <c r="JRP1027" s="207" t="s">
        <v>540</v>
      </c>
      <c r="JRQ1027" s="208">
        <v>900</v>
      </c>
      <c r="JRR1027" s="208">
        <v>900</v>
      </c>
      <c r="JRS1027" s="209">
        <v>27</v>
      </c>
      <c r="JRT1027" s="210" t="s">
        <v>538</v>
      </c>
      <c r="JRU1027" s="210" t="s">
        <v>866</v>
      </c>
      <c r="JRV1027" s="207" t="s">
        <v>17</v>
      </c>
      <c r="JRW1027" s="211">
        <v>1</v>
      </c>
      <c r="JRX1027" s="207" t="s">
        <v>540</v>
      </c>
      <c r="JRY1027" s="208">
        <v>900</v>
      </c>
      <c r="JRZ1027" s="208">
        <v>900</v>
      </c>
      <c r="JSA1027" s="209">
        <v>27</v>
      </c>
      <c r="JSB1027" s="210" t="s">
        <v>538</v>
      </c>
      <c r="JSC1027" s="210" t="s">
        <v>866</v>
      </c>
      <c r="JSD1027" s="207" t="s">
        <v>17</v>
      </c>
      <c r="JSE1027" s="211">
        <v>1</v>
      </c>
      <c r="JSF1027" s="207" t="s">
        <v>540</v>
      </c>
      <c r="JSG1027" s="208">
        <v>900</v>
      </c>
      <c r="JSH1027" s="208">
        <v>900</v>
      </c>
      <c r="JSI1027" s="209">
        <v>27</v>
      </c>
      <c r="JSJ1027" s="210" t="s">
        <v>538</v>
      </c>
      <c r="JSK1027" s="210" t="s">
        <v>866</v>
      </c>
      <c r="JSL1027" s="207" t="s">
        <v>17</v>
      </c>
      <c r="JSM1027" s="211">
        <v>1</v>
      </c>
      <c r="JSN1027" s="207" t="s">
        <v>540</v>
      </c>
      <c r="JSO1027" s="208">
        <v>900</v>
      </c>
      <c r="JSP1027" s="208">
        <v>900</v>
      </c>
      <c r="JSQ1027" s="209">
        <v>27</v>
      </c>
      <c r="JSR1027" s="210" t="s">
        <v>538</v>
      </c>
      <c r="JSS1027" s="210" t="s">
        <v>866</v>
      </c>
      <c r="JST1027" s="207" t="s">
        <v>17</v>
      </c>
      <c r="JSU1027" s="211">
        <v>1</v>
      </c>
      <c r="JSV1027" s="207" t="s">
        <v>540</v>
      </c>
      <c r="JSW1027" s="208">
        <v>900</v>
      </c>
      <c r="JSX1027" s="208">
        <v>900</v>
      </c>
      <c r="JSY1027" s="209">
        <v>27</v>
      </c>
      <c r="JSZ1027" s="210" t="s">
        <v>538</v>
      </c>
      <c r="JTA1027" s="210" t="s">
        <v>866</v>
      </c>
      <c r="JTB1027" s="207" t="s">
        <v>17</v>
      </c>
      <c r="JTC1027" s="211">
        <v>1</v>
      </c>
      <c r="JTD1027" s="207" t="s">
        <v>540</v>
      </c>
      <c r="JTE1027" s="208">
        <v>900</v>
      </c>
      <c r="JTF1027" s="208">
        <v>900</v>
      </c>
      <c r="JTG1027" s="209">
        <v>27</v>
      </c>
      <c r="JTH1027" s="210" t="s">
        <v>538</v>
      </c>
      <c r="JTI1027" s="210" t="s">
        <v>866</v>
      </c>
      <c r="JTJ1027" s="207" t="s">
        <v>17</v>
      </c>
      <c r="JTK1027" s="211">
        <v>1</v>
      </c>
      <c r="JTL1027" s="207" t="s">
        <v>540</v>
      </c>
      <c r="JTM1027" s="208">
        <v>900</v>
      </c>
      <c r="JTN1027" s="208">
        <v>900</v>
      </c>
      <c r="JTO1027" s="209">
        <v>27</v>
      </c>
      <c r="JTP1027" s="210" t="s">
        <v>538</v>
      </c>
      <c r="JTQ1027" s="210" t="s">
        <v>866</v>
      </c>
      <c r="JTR1027" s="207" t="s">
        <v>17</v>
      </c>
      <c r="JTS1027" s="211">
        <v>1</v>
      </c>
      <c r="JTT1027" s="207" t="s">
        <v>540</v>
      </c>
      <c r="JTU1027" s="208">
        <v>900</v>
      </c>
      <c r="JTV1027" s="208">
        <v>900</v>
      </c>
      <c r="JTW1027" s="209">
        <v>27</v>
      </c>
      <c r="JTX1027" s="210" t="s">
        <v>538</v>
      </c>
      <c r="JTY1027" s="210" t="s">
        <v>866</v>
      </c>
      <c r="JTZ1027" s="207" t="s">
        <v>17</v>
      </c>
      <c r="JUA1027" s="211">
        <v>1</v>
      </c>
      <c r="JUB1027" s="207" t="s">
        <v>540</v>
      </c>
      <c r="JUC1027" s="208">
        <v>900</v>
      </c>
      <c r="JUD1027" s="208">
        <v>900</v>
      </c>
      <c r="JUE1027" s="209">
        <v>27</v>
      </c>
      <c r="JUF1027" s="210" t="s">
        <v>538</v>
      </c>
      <c r="JUG1027" s="210" t="s">
        <v>866</v>
      </c>
      <c r="JUH1027" s="207" t="s">
        <v>17</v>
      </c>
      <c r="JUI1027" s="211">
        <v>1</v>
      </c>
      <c r="JUJ1027" s="207" t="s">
        <v>540</v>
      </c>
      <c r="JUK1027" s="208">
        <v>900</v>
      </c>
      <c r="JUL1027" s="208">
        <v>900</v>
      </c>
      <c r="JUM1027" s="209">
        <v>27</v>
      </c>
      <c r="JUN1027" s="210" t="s">
        <v>538</v>
      </c>
      <c r="JUO1027" s="210" t="s">
        <v>866</v>
      </c>
      <c r="JUP1027" s="207" t="s">
        <v>17</v>
      </c>
      <c r="JUQ1027" s="211">
        <v>1</v>
      </c>
      <c r="JUR1027" s="207" t="s">
        <v>540</v>
      </c>
      <c r="JUS1027" s="208">
        <v>900</v>
      </c>
      <c r="JUT1027" s="208">
        <v>900</v>
      </c>
      <c r="JUU1027" s="209">
        <v>27</v>
      </c>
      <c r="JUV1027" s="210" t="s">
        <v>538</v>
      </c>
      <c r="JUW1027" s="210" t="s">
        <v>866</v>
      </c>
      <c r="JUX1027" s="207" t="s">
        <v>17</v>
      </c>
      <c r="JUY1027" s="211">
        <v>1</v>
      </c>
      <c r="JUZ1027" s="207" t="s">
        <v>540</v>
      </c>
      <c r="JVA1027" s="208">
        <v>900</v>
      </c>
      <c r="JVB1027" s="208">
        <v>900</v>
      </c>
      <c r="JVC1027" s="209">
        <v>27</v>
      </c>
      <c r="JVD1027" s="210" t="s">
        <v>538</v>
      </c>
      <c r="JVE1027" s="210" t="s">
        <v>866</v>
      </c>
      <c r="JVF1027" s="207" t="s">
        <v>17</v>
      </c>
      <c r="JVG1027" s="211">
        <v>1</v>
      </c>
      <c r="JVH1027" s="207" t="s">
        <v>540</v>
      </c>
      <c r="JVI1027" s="208">
        <v>900</v>
      </c>
      <c r="JVJ1027" s="208">
        <v>900</v>
      </c>
      <c r="JVK1027" s="209">
        <v>27</v>
      </c>
      <c r="JVL1027" s="210" t="s">
        <v>538</v>
      </c>
      <c r="JVM1027" s="210" t="s">
        <v>866</v>
      </c>
      <c r="JVN1027" s="207" t="s">
        <v>17</v>
      </c>
      <c r="JVO1027" s="211">
        <v>1</v>
      </c>
      <c r="JVP1027" s="207" t="s">
        <v>540</v>
      </c>
      <c r="JVQ1027" s="208">
        <v>900</v>
      </c>
      <c r="JVR1027" s="208">
        <v>900</v>
      </c>
      <c r="JVS1027" s="209">
        <v>27</v>
      </c>
      <c r="JVT1027" s="210" t="s">
        <v>538</v>
      </c>
      <c r="JVU1027" s="210" t="s">
        <v>866</v>
      </c>
      <c r="JVV1027" s="207" t="s">
        <v>17</v>
      </c>
      <c r="JVW1027" s="211">
        <v>1</v>
      </c>
      <c r="JVX1027" s="207" t="s">
        <v>540</v>
      </c>
      <c r="JVY1027" s="208">
        <v>900</v>
      </c>
      <c r="JVZ1027" s="208">
        <v>900</v>
      </c>
      <c r="JWA1027" s="209">
        <v>27</v>
      </c>
      <c r="JWB1027" s="210" t="s">
        <v>538</v>
      </c>
      <c r="JWC1027" s="210" t="s">
        <v>866</v>
      </c>
      <c r="JWD1027" s="207" t="s">
        <v>17</v>
      </c>
      <c r="JWE1027" s="211">
        <v>1</v>
      </c>
      <c r="JWF1027" s="207" t="s">
        <v>540</v>
      </c>
      <c r="JWG1027" s="208">
        <v>900</v>
      </c>
      <c r="JWH1027" s="208">
        <v>900</v>
      </c>
      <c r="JWI1027" s="209">
        <v>27</v>
      </c>
      <c r="JWJ1027" s="210" t="s">
        <v>538</v>
      </c>
      <c r="JWK1027" s="210" t="s">
        <v>866</v>
      </c>
      <c r="JWL1027" s="207" t="s">
        <v>17</v>
      </c>
      <c r="JWM1027" s="211">
        <v>1</v>
      </c>
      <c r="JWN1027" s="207" t="s">
        <v>540</v>
      </c>
      <c r="JWO1027" s="208">
        <v>900</v>
      </c>
      <c r="JWP1027" s="208">
        <v>900</v>
      </c>
      <c r="JWQ1027" s="209">
        <v>27</v>
      </c>
      <c r="JWR1027" s="210" t="s">
        <v>538</v>
      </c>
      <c r="JWS1027" s="210" t="s">
        <v>866</v>
      </c>
      <c r="JWT1027" s="207" t="s">
        <v>17</v>
      </c>
      <c r="JWU1027" s="211">
        <v>1</v>
      </c>
      <c r="JWV1027" s="207" t="s">
        <v>540</v>
      </c>
      <c r="JWW1027" s="208">
        <v>900</v>
      </c>
      <c r="JWX1027" s="208">
        <v>900</v>
      </c>
      <c r="JWY1027" s="209">
        <v>27</v>
      </c>
      <c r="JWZ1027" s="210" t="s">
        <v>538</v>
      </c>
      <c r="JXA1027" s="210" t="s">
        <v>866</v>
      </c>
      <c r="JXB1027" s="207" t="s">
        <v>17</v>
      </c>
      <c r="JXC1027" s="211">
        <v>1</v>
      </c>
      <c r="JXD1027" s="207" t="s">
        <v>540</v>
      </c>
      <c r="JXE1027" s="208">
        <v>900</v>
      </c>
      <c r="JXF1027" s="208">
        <v>900</v>
      </c>
      <c r="JXG1027" s="209">
        <v>27</v>
      </c>
      <c r="JXH1027" s="210" t="s">
        <v>538</v>
      </c>
      <c r="JXI1027" s="210" t="s">
        <v>866</v>
      </c>
      <c r="JXJ1027" s="207" t="s">
        <v>17</v>
      </c>
      <c r="JXK1027" s="211">
        <v>1</v>
      </c>
      <c r="JXL1027" s="207" t="s">
        <v>540</v>
      </c>
      <c r="JXM1027" s="208">
        <v>900</v>
      </c>
      <c r="JXN1027" s="208">
        <v>900</v>
      </c>
      <c r="JXO1027" s="209">
        <v>27</v>
      </c>
      <c r="JXP1027" s="210" t="s">
        <v>538</v>
      </c>
      <c r="JXQ1027" s="210" t="s">
        <v>866</v>
      </c>
      <c r="JXR1027" s="207" t="s">
        <v>17</v>
      </c>
      <c r="JXS1027" s="211">
        <v>1</v>
      </c>
      <c r="JXT1027" s="207" t="s">
        <v>540</v>
      </c>
      <c r="JXU1027" s="208">
        <v>900</v>
      </c>
      <c r="JXV1027" s="208">
        <v>900</v>
      </c>
      <c r="JXW1027" s="209">
        <v>27</v>
      </c>
      <c r="JXX1027" s="210" t="s">
        <v>538</v>
      </c>
      <c r="JXY1027" s="210" t="s">
        <v>866</v>
      </c>
      <c r="JXZ1027" s="207" t="s">
        <v>17</v>
      </c>
      <c r="JYA1027" s="211">
        <v>1</v>
      </c>
      <c r="JYB1027" s="207" t="s">
        <v>540</v>
      </c>
      <c r="JYC1027" s="208">
        <v>900</v>
      </c>
      <c r="JYD1027" s="208">
        <v>900</v>
      </c>
      <c r="JYE1027" s="209">
        <v>27</v>
      </c>
      <c r="JYF1027" s="210" t="s">
        <v>538</v>
      </c>
      <c r="JYG1027" s="210" t="s">
        <v>866</v>
      </c>
      <c r="JYH1027" s="207" t="s">
        <v>17</v>
      </c>
      <c r="JYI1027" s="211">
        <v>1</v>
      </c>
      <c r="JYJ1027" s="207" t="s">
        <v>540</v>
      </c>
      <c r="JYK1027" s="208">
        <v>900</v>
      </c>
      <c r="JYL1027" s="208">
        <v>900</v>
      </c>
      <c r="JYM1027" s="209">
        <v>27</v>
      </c>
      <c r="JYN1027" s="210" t="s">
        <v>538</v>
      </c>
      <c r="JYO1027" s="210" t="s">
        <v>866</v>
      </c>
      <c r="JYP1027" s="207" t="s">
        <v>17</v>
      </c>
      <c r="JYQ1027" s="211">
        <v>1</v>
      </c>
      <c r="JYR1027" s="207" t="s">
        <v>540</v>
      </c>
      <c r="JYS1027" s="208">
        <v>900</v>
      </c>
      <c r="JYT1027" s="208">
        <v>900</v>
      </c>
      <c r="JYU1027" s="209">
        <v>27</v>
      </c>
      <c r="JYV1027" s="210" t="s">
        <v>538</v>
      </c>
      <c r="JYW1027" s="210" t="s">
        <v>866</v>
      </c>
      <c r="JYX1027" s="207" t="s">
        <v>17</v>
      </c>
      <c r="JYY1027" s="211">
        <v>1</v>
      </c>
      <c r="JYZ1027" s="207" t="s">
        <v>540</v>
      </c>
      <c r="JZA1027" s="208">
        <v>900</v>
      </c>
      <c r="JZB1027" s="208">
        <v>900</v>
      </c>
      <c r="JZC1027" s="209">
        <v>27</v>
      </c>
      <c r="JZD1027" s="210" t="s">
        <v>538</v>
      </c>
      <c r="JZE1027" s="210" t="s">
        <v>866</v>
      </c>
      <c r="JZF1027" s="207" t="s">
        <v>17</v>
      </c>
      <c r="JZG1027" s="211">
        <v>1</v>
      </c>
      <c r="JZH1027" s="207" t="s">
        <v>540</v>
      </c>
      <c r="JZI1027" s="208">
        <v>900</v>
      </c>
      <c r="JZJ1027" s="208">
        <v>900</v>
      </c>
      <c r="JZK1027" s="209">
        <v>27</v>
      </c>
      <c r="JZL1027" s="210" t="s">
        <v>538</v>
      </c>
      <c r="JZM1027" s="210" t="s">
        <v>866</v>
      </c>
      <c r="JZN1027" s="207" t="s">
        <v>17</v>
      </c>
      <c r="JZO1027" s="211">
        <v>1</v>
      </c>
      <c r="JZP1027" s="207" t="s">
        <v>540</v>
      </c>
      <c r="JZQ1027" s="208">
        <v>900</v>
      </c>
      <c r="JZR1027" s="208">
        <v>900</v>
      </c>
      <c r="JZS1027" s="209">
        <v>27</v>
      </c>
      <c r="JZT1027" s="210" t="s">
        <v>538</v>
      </c>
      <c r="JZU1027" s="210" t="s">
        <v>866</v>
      </c>
      <c r="JZV1027" s="207" t="s">
        <v>17</v>
      </c>
      <c r="JZW1027" s="211">
        <v>1</v>
      </c>
      <c r="JZX1027" s="207" t="s">
        <v>540</v>
      </c>
      <c r="JZY1027" s="208">
        <v>900</v>
      </c>
      <c r="JZZ1027" s="208">
        <v>900</v>
      </c>
      <c r="KAA1027" s="209">
        <v>27</v>
      </c>
      <c r="KAB1027" s="210" t="s">
        <v>538</v>
      </c>
      <c r="KAC1027" s="210" t="s">
        <v>866</v>
      </c>
      <c r="KAD1027" s="207" t="s">
        <v>17</v>
      </c>
      <c r="KAE1027" s="211">
        <v>1</v>
      </c>
      <c r="KAF1027" s="207" t="s">
        <v>540</v>
      </c>
      <c r="KAG1027" s="208">
        <v>900</v>
      </c>
      <c r="KAH1027" s="208">
        <v>900</v>
      </c>
      <c r="KAI1027" s="209">
        <v>27</v>
      </c>
      <c r="KAJ1027" s="210" t="s">
        <v>538</v>
      </c>
      <c r="KAK1027" s="210" t="s">
        <v>866</v>
      </c>
      <c r="KAL1027" s="207" t="s">
        <v>17</v>
      </c>
      <c r="KAM1027" s="211">
        <v>1</v>
      </c>
      <c r="KAN1027" s="207" t="s">
        <v>540</v>
      </c>
      <c r="KAO1027" s="208">
        <v>900</v>
      </c>
      <c r="KAP1027" s="208">
        <v>900</v>
      </c>
      <c r="KAQ1027" s="209">
        <v>27</v>
      </c>
      <c r="KAR1027" s="210" t="s">
        <v>538</v>
      </c>
      <c r="KAS1027" s="210" t="s">
        <v>866</v>
      </c>
      <c r="KAT1027" s="207" t="s">
        <v>17</v>
      </c>
      <c r="KAU1027" s="211">
        <v>1</v>
      </c>
      <c r="KAV1027" s="207" t="s">
        <v>540</v>
      </c>
      <c r="KAW1027" s="208">
        <v>900</v>
      </c>
      <c r="KAX1027" s="208">
        <v>900</v>
      </c>
      <c r="KAY1027" s="209">
        <v>27</v>
      </c>
      <c r="KAZ1027" s="210" t="s">
        <v>538</v>
      </c>
      <c r="KBA1027" s="210" t="s">
        <v>866</v>
      </c>
      <c r="KBB1027" s="207" t="s">
        <v>17</v>
      </c>
      <c r="KBC1027" s="211">
        <v>1</v>
      </c>
      <c r="KBD1027" s="207" t="s">
        <v>540</v>
      </c>
      <c r="KBE1027" s="208">
        <v>900</v>
      </c>
      <c r="KBF1027" s="208">
        <v>900</v>
      </c>
      <c r="KBG1027" s="209">
        <v>27</v>
      </c>
      <c r="KBH1027" s="210" t="s">
        <v>538</v>
      </c>
      <c r="KBI1027" s="210" t="s">
        <v>866</v>
      </c>
      <c r="KBJ1027" s="207" t="s">
        <v>17</v>
      </c>
      <c r="KBK1027" s="211">
        <v>1</v>
      </c>
      <c r="KBL1027" s="207" t="s">
        <v>540</v>
      </c>
      <c r="KBM1027" s="208">
        <v>900</v>
      </c>
      <c r="KBN1027" s="208">
        <v>900</v>
      </c>
      <c r="KBO1027" s="209">
        <v>27</v>
      </c>
      <c r="KBP1027" s="210" t="s">
        <v>538</v>
      </c>
      <c r="KBQ1027" s="210" t="s">
        <v>866</v>
      </c>
      <c r="KBR1027" s="207" t="s">
        <v>17</v>
      </c>
      <c r="KBS1027" s="211">
        <v>1</v>
      </c>
      <c r="KBT1027" s="207" t="s">
        <v>540</v>
      </c>
      <c r="KBU1027" s="208">
        <v>900</v>
      </c>
      <c r="KBV1027" s="208">
        <v>900</v>
      </c>
      <c r="KBW1027" s="209">
        <v>27</v>
      </c>
      <c r="KBX1027" s="210" t="s">
        <v>538</v>
      </c>
      <c r="KBY1027" s="210" t="s">
        <v>866</v>
      </c>
      <c r="KBZ1027" s="207" t="s">
        <v>17</v>
      </c>
      <c r="KCA1027" s="211">
        <v>1</v>
      </c>
      <c r="KCB1027" s="207" t="s">
        <v>540</v>
      </c>
      <c r="KCC1027" s="208">
        <v>900</v>
      </c>
      <c r="KCD1027" s="208">
        <v>900</v>
      </c>
      <c r="KCE1027" s="209">
        <v>27</v>
      </c>
      <c r="KCF1027" s="210" t="s">
        <v>538</v>
      </c>
      <c r="KCG1027" s="210" t="s">
        <v>866</v>
      </c>
      <c r="KCH1027" s="207" t="s">
        <v>17</v>
      </c>
      <c r="KCI1027" s="211">
        <v>1</v>
      </c>
      <c r="KCJ1027" s="207" t="s">
        <v>540</v>
      </c>
      <c r="KCK1027" s="208">
        <v>900</v>
      </c>
      <c r="KCL1027" s="208">
        <v>900</v>
      </c>
      <c r="KCM1027" s="209">
        <v>27</v>
      </c>
      <c r="KCN1027" s="210" t="s">
        <v>538</v>
      </c>
      <c r="KCO1027" s="210" t="s">
        <v>866</v>
      </c>
      <c r="KCP1027" s="207" t="s">
        <v>17</v>
      </c>
      <c r="KCQ1027" s="211">
        <v>1</v>
      </c>
      <c r="KCR1027" s="207" t="s">
        <v>540</v>
      </c>
      <c r="KCS1027" s="208">
        <v>900</v>
      </c>
      <c r="KCT1027" s="208">
        <v>900</v>
      </c>
      <c r="KCU1027" s="209">
        <v>27</v>
      </c>
      <c r="KCV1027" s="210" t="s">
        <v>538</v>
      </c>
      <c r="KCW1027" s="210" t="s">
        <v>866</v>
      </c>
      <c r="KCX1027" s="207" t="s">
        <v>17</v>
      </c>
      <c r="KCY1027" s="211">
        <v>1</v>
      </c>
      <c r="KCZ1027" s="207" t="s">
        <v>540</v>
      </c>
      <c r="KDA1027" s="208">
        <v>900</v>
      </c>
      <c r="KDB1027" s="208">
        <v>900</v>
      </c>
      <c r="KDC1027" s="209">
        <v>27</v>
      </c>
      <c r="KDD1027" s="210" t="s">
        <v>538</v>
      </c>
      <c r="KDE1027" s="210" t="s">
        <v>866</v>
      </c>
      <c r="KDF1027" s="207" t="s">
        <v>17</v>
      </c>
      <c r="KDG1027" s="211">
        <v>1</v>
      </c>
      <c r="KDH1027" s="207" t="s">
        <v>540</v>
      </c>
      <c r="KDI1027" s="208">
        <v>900</v>
      </c>
      <c r="KDJ1027" s="208">
        <v>900</v>
      </c>
      <c r="KDK1027" s="209">
        <v>27</v>
      </c>
      <c r="KDL1027" s="210" t="s">
        <v>538</v>
      </c>
      <c r="KDM1027" s="210" t="s">
        <v>866</v>
      </c>
      <c r="KDN1027" s="207" t="s">
        <v>17</v>
      </c>
      <c r="KDO1027" s="211">
        <v>1</v>
      </c>
      <c r="KDP1027" s="207" t="s">
        <v>540</v>
      </c>
      <c r="KDQ1027" s="208">
        <v>900</v>
      </c>
      <c r="KDR1027" s="208">
        <v>900</v>
      </c>
      <c r="KDS1027" s="209">
        <v>27</v>
      </c>
      <c r="KDT1027" s="210" t="s">
        <v>538</v>
      </c>
      <c r="KDU1027" s="210" t="s">
        <v>866</v>
      </c>
      <c r="KDV1027" s="207" t="s">
        <v>17</v>
      </c>
      <c r="KDW1027" s="211">
        <v>1</v>
      </c>
      <c r="KDX1027" s="207" t="s">
        <v>540</v>
      </c>
      <c r="KDY1027" s="208">
        <v>900</v>
      </c>
      <c r="KDZ1027" s="208">
        <v>900</v>
      </c>
      <c r="KEA1027" s="209">
        <v>27</v>
      </c>
      <c r="KEB1027" s="210" t="s">
        <v>538</v>
      </c>
      <c r="KEC1027" s="210" t="s">
        <v>866</v>
      </c>
      <c r="KED1027" s="207" t="s">
        <v>17</v>
      </c>
      <c r="KEE1027" s="211">
        <v>1</v>
      </c>
      <c r="KEF1027" s="207" t="s">
        <v>540</v>
      </c>
      <c r="KEG1027" s="208">
        <v>900</v>
      </c>
      <c r="KEH1027" s="208">
        <v>900</v>
      </c>
      <c r="KEI1027" s="209">
        <v>27</v>
      </c>
      <c r="KEJ1027" s="210" t="s">
        <v>538</v>
      </c>
      <c r="KEK1027" s="210" t="s">
        <v>866</v>
      </c>
      <c r="KEL1027" s="207" t="s">
        <v>17</v>
      </c>
      <c r="KEM1027" s="211">
        <v>1</v>
      </c>
      <c r="KEN1027" s="207" t="s">
        <v>540</v>
      </c>
      <c r="KEO1027" s="208">
        <v>900</v>
      </c>
      <c r="KEP1027" s="208">
        <v>900</v>
      </c>
      <c r="KEQ1027" s="209">
        <v>27</v>
      </c>
      <c r="KER1027" s="210" t="s">
        <v>538</v>
      </c>
      <c r="KES1027" s="210" t="s">
        <v>866</v>
      </c>
      <c r="KET1027" s="207" t="s">
        <v>17</v>
      </c>
      <c r="KEU1027" s="211">
        <v>1</v>
      </c>
      <c r="KEV1027" s="207" t="s">
        <v>540</v>
      </c>
      <c r="KEW1027" s="208">
        <v>900</v>
      </c>
      <c r="KEX1027" s="208">
        <v>900</v>
      </c>
      <c r="KEY1027" s="209">
        <v>27</v>
      </c>
      <c r="KEZ1027" s="210" t="s">
        <v>538</v>
      </c>
      <c r="KFA1027" s="210" t="s">
        <v>866</v>
      </c>
      <c r="KFB1027" s="207" t="s">
        <v>17</v>
      </c>
      <c r="KFC1027" s="211">
        <v>1</v>
      </c>
      <c r="KFD1027" s="207" t="s">
        <v>540</v>
      </c>
      <c r="KFE1027" s="208">
        <v>900</v>
      </c>
      <c r="KFF1027" s="208">
        <v>900</v>
      </c>
      <c r="KFG1027" s="209">
        <v>27</v>
      </c>
      <c r="KFH1027" s="210" t="s">
        <v>538</v>
      </c>
      <c r="KFI1027" s="210" t="s">
        <v>866</v>
      </c>
      <c r="KFJ1027" s="207" t="s">
        <v>17</v>
      </c>
      <c r="KFK1027" s="211">
        <v>1</v>
      </c>
      <c r="KFL1027" s="207" t="s">
        <v>540</v>
      </c>
      <c r="KFM1027" s="208">
        <v>900</v>
      </c>
      <c r="KFN1027" s="208">
        <v>900</v>
      </c>
      <c r="KFO1027" s="209">
        <v>27</v>
      </c>
      <c r="KFP1027" s="210" t="s">
        <v>538</v>
      </c>
      <c r="KFQ1027" s="210" t="s">
        <v>866</v>
      </c>
      <c r="KFR1027" s="207" t="s">
        <v>17</v>
      </c>
      <c r="KFS1027" s="211">
        <v>1</v>
      </c>
      <c r="KFT1027" s="207" t="s">
        <v>540</v>
      </c>
      <c r="KFU1027" s="208">
        <v>900</v>
      </c>
      <c r="KFV1027" s="208">
        <v>900</v>
      </c>
      <c r="KFW1027" s="209">
        <v>27</v>
      </c>
      <c r="KFX1027" s="210" t="s">
        <v>538</v>
      </c>
      <c r="KFY1027" s="210" t="s">
        <v>866</v>
      </c>
      <c r="KFZ1027" s="207" t="s">
        <v>17</v>
      </c>
      <c r="KGA1027" s="211">
        <v>1</v>
      </c>
      <c r="KGB1027" s="207" t="s">
        <v>540</v>
      </c>
      <c r="KGC1027" s="208">
        <v>900</v>
      </c>
      <c r="KGD1027" s="208">
        <v>900</v>
      </c>
      <c r="KGE1027" s="209">
        <v>27</v>
      </c>
      <c r="KGF1027" s="210" t="s">
        <v>538</v>
      </c>
      <c r="KGG1027" s="210" t="s">
        <v>866</v>
      </c>
      <c r="KGH1027" s="207" t="s">
        <v>17</v>
      </c>
      <c r="KGI1027" s="211">
        <v>1</v>
      </c>
      <c r="KGJ1027" s="207" t="s">
        <v>540</v>
      </c>
      <c r="KGK1027" s="208">
        <v>900</v>
      </c>
      <c r="KGL1027" s="208">
        <v>900</v>
      </c>
      <c r="KGM1027" s="209">
        <v>27</v>
      </c>
      <c r="KGN1027" s="210" t="s">
        <v>538</v>
      </c>
      <c r="KGO1027" s="210" t="s">
        <v>866</v>
      </c>
      <c r="KGP1027" s="207" t="s">
        <v>17</v>
      </c>
      <c r="KGQ1027" s="211">
        <v>1</v>
      </c>
      <c r="KGR1027" s="207" t="s">
        <v>540</v>
      </c>
      <c r="KGS1027" s="208">
        <v>900</v>
      </c>
      <c r="KGT1027" s="208">
        <v>900</v>
      </c>
      <c r="KGU1027" s="209">
        <v>27</v>
      </c>
      <c r="KGV1027" s="210" t="s">
        <v>538</v>
      </c>
      <c r="KGW1027" s="210" t="s">
        <v>866</v>
      </c>
      <c r="KGX1027" s="207" t="s">
        <v>17</v>
      </c>
      <c r="KGY1027" s="211">
        <v>1</v>
      </c>
      <c r="KGZ1027" s="207" t="s">
        <v>540</v>
      </c>
      <c r="KHA1027" s="208">
        <v>900</v>
      </c>
      <c r="KHB1027" s="208">
        <v>900</v>
      </c>
      <c r="KHC1027" s="209">
        <v>27</v>
      </c>
      <c r="KHD1027" s="210" t="s">
        <v>538</v>
      </c>
      <c r="KHE1027" s="210" t="s">
        <v>866</v>
      </c>
      <c r="KHF1027" s="207" t="s">
        <v>17</v>
      </c>
      <c r="KHG1027" s="211">
        <v>1</v>
      </c>
      <c r="KHH1027" s="207" t="s">
        <v>540</v>
      </c>
      <c r="KHI1027" s="208">
        <v>900</v>
      </c>
      <c r="KHJ1027" s="208">
        <v>900</v>
      </c>
      <c r="KHK1027" s="209">
        <v>27</v>
      </c>
      <c r="KHL1027" s="210" t="s">
        <v>538</v>
      </c>
      <c r="KHM1027" s="210" t="s">
        <v>866</v>
      </c>
      <c r="KHN1027" s="207" t="s">
        <v>17</v>
      </c>
      <c r="KHO1027" s="211">
        <v>1</v>
      </c>
      <c r="KHP1027" s="207" t="s">
        <v>540</v>
      </c>
      <c r="KHQ1027" s="208">
        <v>900</v>
      </c>
      <c r="KHR1027" s="208">
        <v>900</v>
      </c>
      <c r="KHS1027" s="209">
        <v>27</v>
      </c>
      <c r="KHT1027" s="210" t="s">
        <v>538</v>
      </c>
      <c r="KHU1027" s="210" t="s">
        <v>866</v>
      </c>
      <c r="KHV1027" s="207" t="s">
        <v>17</v>
      </c>
      <c r="KHW1027" s="211">
        <v>1</v>
      </c>
      <c r="KHX1027" s="207" t="s">
        <v>540</v>
      </c>
      <c r="KHY1027" s="208">
        <v>900</v>
      </c>
      <c r="KHZ1027" s="208">
        <v>900</v>
      </c>
      <c r="KIA1027" s="209">
        <v>27</v>
      </c>
      <c r="KIB1027" s="210" t="s">
        <v>538</v>
      </c>
      <c r="KIC1027" s="210" t="s">
        <v>866</v>
      </c>
      <c r="KID1027" s="207" t="s">
        <v>17</v>
      </c>
      <c r="KIE1027" s="211">
        <v>1</v>
      </c>
      <c r="KIF1027" s="207" t="s">
        <v>540</v>
      </c>
      <c r="KIG1027" s="208">
        <v>900</v>
      </c>
      <c r="KIH1027" s="208">
        <v>900</v>
      </c>
      <c r="KII1027" s="209">
        <v>27</v>
      </c>
      <c r="KIJ1027" s="210" t="s">
        <v>538</v>
      </c>
      <c r="KIK1027" s="210" t="s">
        <v>866</v>
      </c>
      <c r="KIL1027" s="207" t="s">
        <v>17</v>
      </c>
      <c r="KIM1027" s="211">
        <v>1</v>
      </c>
      <c r="KIN1027" s="207" t="s">
        <v>540</v>
      </c>
      <c r="KIO1027" s="208">
        <v>900</v>
      </c>
      <c r="KIP1027" s="208">
        <v>900</v>
      </c>
      <c r="KIQ1027" s="209">
        <v>27</v>
      </c>
      <c r="KIR1027" s="210" t="s">
        <v>538</v>
      </c>
      <c r="KIS1027" s="210" t="s">
        <v>866</v>
      </c>
      <c r="KIT1027" s="207" t="s">
        <v>17</v>
      </c>
      <c r="KIU1027" s="211">
        <v>1</v>
      </c>
      <c r="KIV1027" s="207" t="s">
        <v>540</v>
      </c>
      <c r="KIW1027" s="208">
        <v>900</v>
      </c>
      <c r="KIX1027" s="208">
        <v>900</v>
      </c>
      <c r="KIY1027" s="209">
        <v>27</v>
      </c>
      <c r="KIZ1027" s="210" t="s">
        <v>538</v>
      </c>
      <c r="KJA1027" s="210" t="s">
        <v>866</v>
      </c>
      <c r="KJB1027" s="207" t="s">
        <v>17</v>
      </c>
      <c r="KJC1027" s="211">
        <v>1</v>
      </c>
      <c r="KJD1027" s="207" t="s">
        <v>540</v>
      </c>
      <c r="KJE1027" s="208">
        <v>900</v>
      </c>
      <c r="KJF1027" s="208">
        <v>900</v>
      </c>
      <c r="KJG1027" s="209">
        <v>27</v>
      </c>
      <c r="KJH1027" s="210" t="s">
        <v>538</v>
      </c>
      <c r="KJI1027" s="210" t="s">
        <v>866</v>
      </c>
      <c r="KJJ1027" s="207" t="s">
        <v>17</v>
      </c>
      <c r="KJK1027" s="211">
        <v>1</v>
      </c>
      <c r="KJL1027" s="207" t="s">
        <v>540</v>
      </c>
      <c r="KJM1027" s="208">
        <v>900</v>
      </c>
      <c r="KJN1027" s="208">
        <v>900</v>
      </c>
      <c r="KJO1027" s="209">
        <v>27</v>
      </c>
      <c r="KJP1027" s="210" t="s">
        <v>538</v>
      </c>
      <c r="KJQ1027" s="210" t="s">
        <v>866</v>
      </c>
      <c r="KJR1027" s="207" t="s">
        <v>17</v>
      </c>
      <c r="KJS1027" s="211">
        <v>1</v>
      </c>
      <c r="KJT1027" s="207" t="s">
        <v>540</v>
      </c>
      <c r="KJU1027" s="208">
        <v>900</v>
      </c>
      <c r="KJV1027" s="208">
        <v>900</v>
      </c>
      <c r="KJW1027" s="209">
        <v>27</v>
      </c>
      <c r="KJX1027" s="210" t="s">
        <v>538</v>
      </c>
      <c r="KJY1027" s="210" t="s">
        <v>866</v>
      </c>
      <c r="KJZ1027" s="207" t="s">
        <v>17</v>
      </c>
      <c r="KKA1027" s="211">
        <v>1</v>
      </c>
      <c r="KKB1027" s="207" t="s">
        <v>540</v>
      </c>
      <c r="KKC1027" s="208">
        <v>900</v>
      </c>
      <c r="KKD1027" s="208">
        <v>900</v>
      </c>
      <c r="KKE1027" s="209">
        <v>27</v>
      </c>
      <c r="KKF1027" s="210" t="s">
        <v>538</v>
      </c>
      <c r="KKG1027" s="210" t="s">
        <v>866</v>
      </c>
      <c r="KKH1027" s="207" t="s">
        <v>17</v>
      </c>
      <c r="KKI1027" s="211">
        <v>1</v>
      </c>
      <c r="KKJ1027" s="207" t="s">
        <v>540</v>
      </c>
      <c r="KKK1027" s="208">
        <v>900</v>
      </c>
      <c r="KKL1027" s="208">
        <v>900</v>
      </c>
      <c r="KKM1027" s="209">
        <v>27</v>
      </c>
      <c r="KKN1027" s="210" t="s">
        <v>538</v>
      </c>
      <c r="KKO1027" s="210" t="s">
        <v>866</v>
      </c>
      <c r="KKP1027" s="207" t="s">
        <v>17</v>
      </c>
      <c r="KKQ1027" s="211">
        <v>1</v>
      </c>
      <c r="KKR1027" s="207" t="s">
        <v>540</v>
      </c>
      <c r="KKS1027" s="208">
        <v>900</v>
      </c>
      <c r="KKT1027" s="208">
        <v>900</v>
      </c>
      <c r="KKU1027" s="209">
        <v>27</v>
      </c>
      <c r="KKV1027" s="210" t="s">
        <v>538</v>
      </c>
      <c r="KKW1027" s="210" t="s">
        <v>866</v>
      </c>
      <c r="KKX1027" s="207" t="s">
        <v>17</v>
      </c>
      <c r="KKY1027" s="211">
        <v>1</v>
      </c>
      <c r="KKZ1027" s="207" t="s">
        <v>540</v>
      </c>
      <c r="KLA1027" s="208">
        <v>900</v>
      </c>
      <c r="KLB1027" s="208">
        <v>900</v>
      </c>
      <c r="KLC1027" s="209">
        <v>27</v>
      </c>
      <c r="KLD1027" s="210" t="s">
        <v>538</v>
      </c>
      <c r="KLE1027" s="210" t="s">
        <v>866</v>
      </c>
      <c r="KLF1027" s="207" t="s">
        <v>17</v>
      </c>
      <c r="KLG1027" s="211">
        <v>1</v>
      </c>
      <c r="KLH1027" s="207" t="s">
        <v>540</v>
      </c>
      <c r="KLI1027" s="208">
        <v>900</v>
      </c>
      <c r="KLJ1027" s="208">
        <v>900</v>
      </c>
      <c r="KLK1027" s="209">
        <v>27</v>
      </c>
      <c r="KLL1027" s="210" t="s">
        <v>538</v>
      </c>
      <c r="KLM1027" s="210" t="s">
        <v>866</v>
      </c>
      <c r="KLN1027" s="207" t="s">
        <v>17</v>
      </c>
      <c r="KLO1027" s="211">
        <v>1</v>
      </c>
      <c r="KLP1027" s="207" t="s">
        <v>540</v>
      </c>
      <c r="KLQ1027" s="208">
        <v>900</v>
      </c>
      <c r="KLR1027" s="208">
        <v>900</v>
      </c>
      <c r="KLS1027" s="209">
        <v>27</v>
      </c>
      <c r="KLT1027" s="210" t="s">
        <v>538</v>
      </c>
      <c r="KLU1027" s="210" t="s">
        <v>866</v>
      </c>
      <c r="KLV1027" s="207" t="s">
        <v>17</v>
      </c>
      <c r="KLW1027" s="211">
        <v>1</v>
      </c>
      <c r="KLX1027" s="207" t="s">
        <v>540</v>
      </c>
      <c r="KLY1027" s="208">
        <v>900</v>
      </c>
      <c r="KLZ1027" s="208">
        <v>900</v>
      </c>
      <c r="KMA1027" s="209">
        <v>27</v>
      </c>
      <c r="KMB1027" s="210" t="s">
        <v>538</v>
      </c>
      <c r="KMC1027" s="210" t="s">
        <v>866</v>
      </c>
      <c r="KMD1027" s="207" t="s">
        <v>17</v>
      </c>
      <c r="KME1027" s="211">
        <v>1</v>
      </c>
      <c r="KMF1027" s="207" t="s">
        <v>540</v>
      </c>
      <c r="KMG1027" s="208">
        <v>900</v>
      </c>
      <c r="KMH1027" s="208">
        <v>900</v>
      </c>
      <c r="KMI1027" s="209">
        <v>27</v>
      </c>
      <c r="KMJ1027" s="210" t="s">
        <v>538</v>
      </c>
      <c r="KMK1027" s="210" t="s">
        <v>866</v>
      </c>
      <c r="KML1027" s="207" t="s">
        <v>17</v>
      </c>
      <c r="KMM1027" s="211">
        <v>1</v>
      </c>
      <c r="KMN1027" s="207" t="s">
        <v>540</v>
      </c>
      <c r="KMO1027" s="208">
        <v>900</v>
      </c>
      <c r="KMP1027" s="208">
        <v>900</v>
      </c>
      <c r="KMQ1027" s="209">
        <v>27</v>
      </c>
      <c r="KMR1027" s="210" t="s">
        <v>538</v>
      </c>
      <c r="KMS1027" s="210" t="s">
        <v>866</v>
      </c>
      <c r="KMT1027" s="207" t="s">
        <v>17</v>
      </c>
      <c r="KMU1027" s="211">
        <v>1</v>
      </c>
      <c r="KMV1027" s="207" t="s">
        <v>540</v>
      </c>
      <c r="KMW1027" s="208">
        <v>900</v>
      </c>
      <c r="KMX1027" s="208">
        <v>900</v>
      </c>
      <c r="KMY1027" s="209">
        <v>27</v>
      </c>
      <c r="KMZ1027" s="210" t="s">
        <v>538</v>
      </c>
      <c r="KNA1027" s="210" t="s">
        <v>866</v>
      </c>
      <c r="KNB1027" s="207" t="s">
        <v>17</v>
      </c>
      <c r="KNC1027" s="211">
        <v>1</v>
      </c>
      <c r="KND1027" s="207" t="s">
        <v>540</v>
      </c>
      <c r="KNE1027" s="208">
        <v>900</v>
      </c>
      <c r="KNF1027" s="208">
        <v>900</v>
      </c>
      <c r="KNG1027" s="209">
        <v>27</v>
      </c>
      <c r="KNH1027" s="210" t="s">
        <v>538</v>
      </c>
      <c r="KNI1027" s="210" t="s">
        <v>866</v>
      </c>
      <c r="KNJ1027" s="207" t="s">
        <v>17</v>
      </c>
      <c r="KNK1027" s="211">
        <v>1</v>
      </c>
      <c r="KNL1027" s="207" t="s">
        <v>540</v>
      </c>
      <c r="KNM1027" s="208">
        <v>900</v>
      </c>
      <c r="KNN1027" s="208">
        <v>900</v>
      </c>
      <c r="KNO1027" s="209">
        <v>27</v>
      </c>
      <c r="KNP1027" s="210" t="s">
        <v>538</v>
      </c>
      <c r="KNQ1027" s="210" t="s">
        <v>866</v>
      </c>
      <c r="KNR1027" s="207" t="s">
        <v>17</v>
      </c>
      <c r="KNS1027" s="211">
        <v>1</v>
      </c>
      <c r="KNT1027" s="207" t="s">
        <v>540</v>
      </c>
      <c r="KNU1027" s="208">
        <v>900</v>
      </c>
      <c r="KNV1027" s="208">
        <v>900</v>
      </c>
      <c r="KNW1027" s="209">
        <v>27</v>
      </c>
      <c r="KNX1027" s="210" t="s">
        <v>538</v>
      </c>
      <c r="KNY1027" s="210" t="s">
        <v>866</v>
      </c>
      <c r="KNZ1027" s="207" t="s">
        <v>17</v>
      </c>
      <c r="KOA1027" s="211">
        <v>1</v>
      </c>
      <c r="KOB1027" s="207" t="s">
        <v>540</v>
      </c>
      <c r="KOC1027" s="208">
        <v>900</v>
      </c>
      <c r="KOD1027" s="208">
        <v>900</v>
      </c>
      <c r="KOE1027" s="209">
        <v>27</v>
      </c>
      <c r="KOF1027" s="210" t="s">
        <v>538</v>
      </c>
      <c r="KOG1027" s="210" t="s">
        <v>866</v>
      </c>
      <c r="KOH1027" s="207" t="s">
        <v>17</v>
      </c>
      <c r="KOI1027" s="211">
        <v>1</v>
      </c>
      <c r="KOJ1027" s="207" t="s">
        <v>540</v>
      </c>
      <c r="KOK1027" s="208">
        <v>900</v>
      </c>
      <c r="KOL1027" s="208">
        <v>900</v>
      </c>
      <c r="KOM1027" s="209">
        <v>27</v>
      </c>
      <c r="KON1027" s="210" t="s">
        <v>538</v>
      </c>
      <c r="KOO1027" s="210" t="s">
        <v>866</v>
      </c>
      <c r="KOP1027" s="207" t="s">
        <v>17</v>
      </c>
      <c r="KOQ1027" s="211">
        <v>1</v>
      </c>
      <c r="KOR1027" s="207" t="s">
        <v>540</v>
      </c>
      <c r="KOS1027" s="208">
        <v>900</v>
      </c>
      <c r="KOT1027" s="208">
        <v>900</v>
      </c>
      <c r="KOU1027" s="209">
        <v>27</v>
      </c>
      <c r="KOV1027" s="210" t="s">
        <v>538</v>
      </c>
      <c r="KOW1027" s="210" t="s">
        <v>866</v>
      </c>
      <c r="KOX1027" s="207" t="s">
        <v>17</v>
      </c>
      <c r="KOY1027" s="211">
        <v>1</v>
      </c>
      <c r="KOZ1027" s="207" t="s">
        <v>540</v>
      </c>
      <c r="KPA1027" s="208">
        <v>900</v>
      </c>
      <c r="KPB1027" s="208">
        <v>900</v>
      </c>
      <c r="KPC1027" s="209">
        <v>27</v>
      </c>
      <c r="KPD1027" s="210" t="s">
        <v>538</v>
      </c>
      <c r="KPE1027" s="210" t="s">
        <v>866</v>
      </c>
      <c r="KPF1027" s="207" t="s">
        <v>17</v>
      </c>
      <c r="KPG1027" s="211">
        <v>1</v>
      </c>
      <c r="KPH1027" s="207" t="s">
        <v>540</v>
      </c>
      <c r="KPI1027" s="208">
        <v>900</v>
      </c>
      <c r="KPJ1027" s="208">
        <v>900</v>
      </c>
      <c r="KPK1027" s="209">
        <v>27</v>
      </c>
      <c r="KPL1027" s="210" t="s">
        <v>538</v>
      </c>
      <c r="KPM1027" s="210" t="s">
        <v>866</v>
      </c>
      <c r="KPN1027" s="207" t="s">
        <v>17</v>
      </c>
      <c r="KPO1027" s="211">
        <v>1</v>
      </c>
      <c r="KPP1027" s="207" t="s">
        <v>540</v>
      </c>
      <c r="KPQ1027" s="208">
        <v>900</v>
      </c>
      <c r="KPR1027" s="208">
        <v>900</v>
      </c>
      <c r="KPS1027" s="209">
        <v>27</v>
      </c>
      <c r="KPT1027" s="210" t="s">
        <v>538</v>
      </c>
      <c r="KPU1027" s="210" t="s">
        <v>866</v>
      </c>
      <c r="KPV1027" s="207" t="s">
        <v>17</v>
      </c>
      <c r="KPW1027" s="211">
        <v>1</v>
      </c>
      <c r="KPX1027" s="207" t="s">
        <v>540</v>
      </c>
      <c r="KPY1027" s="208">
        <v>900</v>
      </c>
      <c r="KPZ1027" s="208">
        <v>900</v>
      </c>
      <c r="KQA1027" s="209">
        <v>27</v>
      </c>
      <c r="KQB1027" s="210" t="s">
        <v>538</v>
      </c>
      <c r="KQC1027" s="210" t="s">
        <v>866</v>
      </c>
      <c r="KQD1027" s="207" t="s">
        <v>17</v>
      </c>
      <c r="KQE1027" s="211">
        <v>1</v>
      </c>
      <c r="KQF1027" s="207" t="s">
        <v>540</v>
      </c>
      <c r="KQG1027" s="208">
        <v>900</v>
      </c>
      <c r="KQH1027" s="208">
        <v>900</v>
      </c>
      <c r="KQI1027" s="209">
        <v>27</v>
      </c>
      <c r="KQJ1027" s="210" t="s">
        <v>538</v>
      </c>
      <c r="KQK1027" s="210" t="s">
        <v>866</v>
      </c>
      <c r="KQL1027" s="207" t="s">
        <v>17</v>
      </c>
      <c r="KQM1027" s="211">
        <v>1</v>
      </c>
      <c r="KQN1027" s="207" t="s">
        <v>540</v>
      </c>
      <c r="KQO1027" s="208">
        <v>900</v>
      </c>
      <c r="KQP1027" s="208">
        <v>900</v>
      </c>
      <c r="KQQ1027" s="209">
        <v>27</v>
      </c>
      <c r="KQR1027" s="210" t="s">
        <v>538</v>
      </c>
      <c r="KQS1027" s="210" t="s">
        <v>866</v>
      </c>
      <c r="KQT1027" s="207" t="s">
        <v>17</v>
      </c>
      <c r="KQU1027" s="211">
        <v>1</v>
      </c>
      <c r="KQV1027" s="207" t="s">
        <v>540</v>
      </c>
      <c r="KQW1027" s="208">
        <v>900</v>
      </c>
      <c r="KQX1027" s="208">
        <v>900</v>
      </c>
      <c r="KQY1027" s="209">
        <v>27</v>
      </c>
      <c r="KQZ1027" s="210" t="s">
        <v>538</v>
      </c>
      <c r="KRA1027" s="210" t="s">
        <v>866</v>
      </c>
      <c r="KRB1027" s="207" t="s">
        <v>17</v>
      </c>
      <c r="KRC1027" s="211">
        <v>1</v>
      </c>
      <c r="KRD1027" s="207" t="s">
        <v>540</v>
      </c>
      <c r="KRE1027" s="208">
        <v>900</v>
      </c>
      <c r="KRF1027" s="208">
        <v>900</v>
      </c>
      <c r="KRG1027" s="209">
        <v>27</v>
      </c>
      <c r="KRH1027" s="210" t="s">
        <v>538</v>
      </c>
      <c r="KRI1027" s="210" t="s">
        <v>866</v>
      </c>
      <c r="KRJ1027" s="207" t="s">
        <v>17</v>
      </c>
      <c r="KRK1027" s="211">
        <v>1</v>
      </c>
      <c r="KRL1027" s="207" t="s">
        <v>540</v>
      </c>
      <c r="KRM1027" s="208">
        <v>900</v>
      </c>
      <c r="KRN1027" s="208">
        <v>900</v>
      </c>
      <c r="KRO1027" s="209">
        <v>27</v>
      </c>
      <c r="KRP1027" s="210" t="s">
        <v>538</v>
      </c>
      <c r="KRQ1027" s="210" t="s">
        <v>866</v>
      </c>
      <c r="KRR1027" s="207" t="s">
        <v>17</v>
      </c>
      <c r="KRS1027" s="211">
        <v>1</v>
      </c>
      <c r="KRT1027" s="207" t="s">
        <v>540</v>
      </c>
      <c r="KRU1027" s="208">
        <v>900</v>
      </c>
      <c r="KRV1027" s="208">
        <v>900</v>
      </c>
      <c r="KRW1027" s="209">
        <v>27</v>
      </c>
      <c r="KRX1027" s="210" t="s">
        <v>538</v>
      </c>
      <c r="KRY1027" s="210" t="s">
        <v>866</v>
      </c>
      <c r="KRZ1027" s="207" t="s">
        <v>17</v>
      </c>
      <c r="KSA1027" s="211">
        <v>1</v>
      </c>
      <c r="KSB1027" s="207" t="s">
        <v>540</v>
      </c>
      <c r="KSC1027" s="208">
        <v>900</v>
      </c>
      <c r="KSD1027" s="208">
        <v>900</v>
      </c>
      <c r="KSE1027" s="209">
        <v>27</v>
      </c>
      <c r="KSF1027" s="210" t="s">
        <v>538</v>
      </c>
      <c r="KSG1027" s="210" t="s">
        <v>866</v>
      </c>
      <c r="KSH1027" s="207" t="s">
        <v>17</v>
      </c>
      <c r="KSI1027" s="211">
        <v>1</v>
      </c>
      <c r="KSJ1027" s="207" t="s">
        <v>540</v>
      </c>
      <c r="KSK1027" s="208">
        <v>900</v>
      </c>
      <c r="KSL1027" s="208">
        <v>900</v>
      </c>
      <c r="KSM1027" s="209">
        <v>27</v>
      </c>
      <c r="KSN1027" s="210" t="s">
        <v>538</v>
      </c>
      <c r="KSO1027" s="210" t="s">
        <v>866</v>
      </c>
      <c r="KSP1027" s="207" t="s">
        <v>17</v>
      </c>
      <c r="KSQ1027" s="211">
        <v>1</v>
      </c>
      <c r="KSR1027" s="207" t="s">
        <v>540</v>
      </c>
      <c r="KSS1027" s="208">
        <v>900</v>
      </c>
      <c r="KST1027" s="208">
        <v>900</v>
      </c>
      <c r="KSU1027" s="209">
        <v>27</v>
      </c>
      <c r="KSV1027" s="210" t="s">
        <v>538</v>
      </c>
      <c r="KSW1027" s="210" t="s">
        <v>866</v>
      </c>
      <c r="KSX1027" s="207" t="s">
        <v>17</v>
      </c>
      <c r="KSY1027" s="211">
        <v>1</v>
      </c>
      <c r="KSZ1027" s="207" t="s">
        <v>540</v>
      </c>
      <c r="KTA1027" s="208">
        <v>900</v>
      </c>
      <c r="KTB1027" s="208">
        <v>900</v>
      </c>
      <c r="KTC1027" s="209">
        <v>27</v>
      </c>
      <c r="KTD1027" s="210" t="s">
        <v>538</v>
      </c>
      <c r="KTE1027" s="210" t="s">
        <v>866</v>
      </c>
      <c r="KTF1027" s="207" t="s">
        <v>17</v>
      </c>
      <c r="KTG1027" s="211">
        <v>1</v>
      </c>
      <c r="KTH1027" s="207" t="s">
        <v>540</v>
      </c>
      <c r="KTI1027" s="208">
        <v>900</v>
      </c>
      <c r="KTJ1027" s="208">
        <v>900</v>
      </c>
      <c r="KTK1027" s="209">
        <v>27</v>
      </c>
      <c r="KTL1027" s="210" t="s">
        <v>538</v>
      </c>
      <c r="KTM1027" s="210" t="s">
        <v>866</v>
      </c>
      <c r="KTN1027" s="207" t="s">
        <v>17</v>
      </c>
      <c r="KTO1027" s="211">
        <v>1</v>
      </c>
      <c r="KTP1027" s="207" t="s">
        <v>540</v>
      </c>
      <c r="KTQ1027" s="208">
        <v>900</v>
      </c>
      <c r="KTR1027" s="208">
        <v>900</v>
      </c>
      <c r="KTS1027" s="209">
        <v>27</v>
      </c>
      <c r="KTT1027" s="210" t="s">
        <v>538</v>
      </c>
      <c r="KTU1027" s="210" t="s">
        <v>866</v>
      </c>
      <c r="KTV1027" s="207" t="s">
        <v>17</v>
      </c>
      <c r="KTW1027" s="211">
        <v>1</v>
      </c>
      <c r="KTX1027" s="207" t="s">
        <v>540</v>
      </c>
      <c r="KTY1027" s="208">
        <v>900</v>
      </c>
      <c r="KTZ1027" s="208">
        <v>900</v>
      </c>
      <c r="KUA1027" s="209">
        <v>27</v>
      </c>
      <c r="KUB1027" s="210" t="s">
        <v>538</v>
      </c>
      <c r="KUC1027" s="210" t="s">
        <v>866</v>
      </c>
      <c r="KUD1027" s="207" t="s">
        <v>17</v>
      </c>
      <c r="KUE1027" s="211">
        <v>1</v>
      </c>
      <c r="KUF1027" s="207" t="s">
        <v>540</v>
      </c>
      <c r="KUG1027" s="208">
        <v>900</v>
      </c>
      <c r="KUH1027" s="208">
        <v>900</v>
      </c>
      <c r="KUI1027" s="209">
        <v>27</v>
      </c>
      <c r="KUJ1027" s="210" t="s">
        <v>538</v>
      </c>
      <c r="KUK1027" s="210" t="s">
        <v>866</v>
      </c>
      <c r="KUL1027" s="207" t="s">
        <v>17</v>
      </c>
      <c r="KUM1027" s="211">
        <v>1</v>
      </c>
      <c r="KUN1027" s="207" t="s">
        <v>540</v>
      </c>
      <c r="KUO1027" s="208">
        <v>900</v>
      </c>
      <c r="KUP1027" s="208">
        <v>900</v>
      </c>
      <c r="KUQ1027" s="209">
        <v>27</v>
      </c>
      <c r="KUR1027" s="210" t="s">
        <v>538</v>
      </c>
      <c r="KUS1027" s="210" t="s">
        <v>866</v>
      </c>
      <c r="KUT1027" s="207" t="s">
        <v>17</v>
      </c>
      <c r="KUU1027" s="211">
        <v>1</v>
      </c>
      <c r="KUV1027" s="207" t="s">
        <v>540</v>
      </c>
      <c r="KUW1027" s="208">
        <v>900</v>
      </c>
      <c r="KUX1027" s="208">
        <v>900</v>
      </c>
      <c r="KUY1027" s="209">
        <v>27</v>
      </c>
      <c r="KUZ1027" s="210" t="s">
        <v>538</v>
      </c>
      <c r="KVA1027" s="210" t="s">
        <v>866</v>
      </c>
      <c r="KVB1027" s="207" t="s">
        <v>17</v>
      </c>
      <c r="KVC1027" s="211">
        <v>1</v>
      </c>
      <c r="KVD1027" s="207" t="s">
        <v>540</v>
      </c>
      <c r="KVE1027" s="208">
        <v>900</v>
      </c>
      <c r="KVF1027" s="208">
        <v>900</v>
      </c>
      <c r="KVG1027" s="209">
        <v>27</v>
      </c>
      <c r="KVH1027" s="210" t="s">
        <v>538</v>
      </c>
      <c r="KVI1027" s="210" t="s">
        <v>866</v>
      </c>
      <c r="KVJ1027" s="207" t="s">
        <v>17</v>
      </c>
      <c r="KVK1027" s="211">
        <v>1</v>
      </c>
      <c r="KVL1027" s="207" t="s">
        <v>540</v>
      </c>
      <c r="KVM1027" s="208">
        <v>900</v>
      </c>
      <c r="KVN1027" s="208">
        <v>900</v>
      </c>
      <c r="KVO1027" s="209">
        <v>27</v>
      </c>
      <c r="KVP1027" s="210" t="s">
        <v>538</v>
      </c>
      <c r="KVQ1027" s="210" t="s">
        <v>866</v>
      </c>
      <c r="KVR1027" s="207" t="s">
        <v>17</v>
      </c>
      <c r="KVS1027" s="211">
        <v>1</v>
      </c>
      <c r="KVT1027" s="207" t="s">
        <v>540</v>
      </c>
      <c r="KVU1027" s="208">
        <v>900</v>
      </c>
      <c r="KVV1027" s="208">
        <v>900</v>
      </c>
      <c r="KVW1027" s="209">
        <v>27</v>
      </c>
      <c r="KVX1027" s="210" t="s">
        <v>538</v>
      </c>
      <c r="KVY1027" s="210" t="s">
        <v>866</v>
      </c>
      <c r="KVZ1027" s="207" t="s">
        <v>17</v>
      </c>
      <c r="KWA1027" s="211">
        <v>1</v>
      </c>
      <c r="KWB1027" s="207" t="s">
        <v>540</v>
      </c>
      <c r="KWC1027" s="208">
        <v>900</v>
      </c>
      <c r="KWD1027" s="208">
        <v>900</v>
      </c>
      <c r="KWE1027" s="209">
        <v>27</v>
      </c>
      <c r="KWF1027" s="210" t="s">
        <v>538</v>
      </c>
      <c r="KWG1027" s="210" t="s">
        <v>866</v>
      </c>
      <c r="KWH1027" s="207" t="s">
        <v>17</v>
      </c>
      <c r="KWI1027" s="211">
        <v>1</v>
      </c>
      <c r="KWJ1027" s="207" t="s">
        <v>540</v>
      </c>
      <c r="KWK1027" s="208">
        <v>900</v>
      </c>
      <c r="KWL1027" s="208">
        <v>900</v>
      </c>
      <c r="KWM1027" s="209">
        <v>27</v>
      </c>
      <c r="KWN1027" s="210" t="s">
        <v>538</v>
      </c>
      <c r="KWO1027" s="210" t="s">
        <v>866</v>
      </c>
      <c r="KWP1027" s="207" t="s">
        <v>17</v>
      </c>
      <c r="KWQ1027" s="211">
        <v>1</v>
      </c>
      <c r="KWR1027" s="207" t="s">
        <v>540</v>
      </c>
      <c r="KWS1027" s="208">
        <v>900</v>
      </c>
      <c r="KWT1027" s="208">
        <v>900</v>
      </c>
      <c r="KWU1027" s="209">
        <v>27</v>
      </c>
      <c r="KWV1027" s="210" t="s">
        <v>538</v>
      </c>
      <c r="KWW1027" s="210" t="s">
        <v>866</v>
      </c>
      <c r="KWX1027" s="207" t="s">
        <v>17</v>
      </c>
      <c r="KWY1027" s="211">
        <v>1</v>
      </c>
      <c r="KWZ1027" s="207" t="s">
        <v>540</v>
      </c>
      <c r="KXA1027" s="208">
        <v>900</v>
      </c>
      <c r="KXB1027" s="208">
        <v>900</v>
      </c>
      <c r="KXC1027" s="209">
        <v>27</v>
      </c>
      <c r="KXD1027" s="210" t="s">
        <v>538</v>
      </c>
      <c r="KXE1027" s="210" t="s">
        <v>866</v>
      </c>
      <c r="KXF1027" s="207" t="s">
        <v>17</v>
      </c>
      <c r="KXG1027" s="211">
        <v>1</v>
      </c>
      <c r="KXH1027" s="207" t="s">
        <v>540</v>
      </c>
      <c r="KXI1027" s="208">
        <v>900</v>
      </c>
      <c r="KXJ1027" s="208">
        <v>900</v>
      </c>
      <c r="KXK1027" s="209">
        <v>27</v>
      </c>
      <c r="KXL1027" s="210" t="s">
        <v>538</v>
      </c>
      <c r="KXM1027" s="210" t="s">
        <v>866</v>
      </c>
      <c r="KXN1027" s="207" t="s">
        <v>17</v>
      </c>
      <c r="KXO1027" s="211">
        <v>1</v>
      </c>
      <c r="KXP1027" s="207" t="s">
        <v>540</v>
      </c>
      <c r="KXQ1027" s="208">
        <v>900</v>
      </c>
      <c r="KXR1027" s="208">
        <v>900</v>
      </c>
      <c r="KXS1027" s="209">
        <v>27</v>
      </c>
      <c r="KXT1027" s="210" t="s">
        <v>538</v>
      </c>
      <c r="KXU1027" s="210" t="s">
        <v>866</v>
      </c>
      <c r="KXV1027" s="207" t="s">
        <v>17</v>
      </c>
      <c r="KXW1027" s="211">
        <v>1</v>
      </c>
      <c r="KXX1027" s="207" t="s">
        <v>540</v>
      </c>
      <c r="KXY1027" s="208">
        <v>900</v>
      </c>
      <c r="KXZ1027" s="208">
        <v>900</v>
      </c>
      <c r="KYA1027" s="209">
        <v>27</v>
      </c>
      <c r="KYB1027" s="210" t="s">
        <v>538</v>
      </c>
      <c r="KYC1027" s="210" t="s">
        <v>866</v>
      </c>
      <c r="KYD1027" s="207" t="s">
        <v>17</v>
      </c>
      <c r="KYE1027" s="211">
        <v>1</v>
      </c>
      <c r="KYF1027" s="207" t="s">
        <v>540</v>
      </c>
      <c r="KYG1027" s="208">
        <v>900</v>
      </c>
      <c r="KYH1027" s="208">
        <v>900</v>
      </c>
      <c r="KYI1027" s="209">
        <v>27</v>
      </c>
      <c r="KYJ1027" s="210" t="s">
        <v>538</v>
      </c>
      <c r="KYK1027" s="210" t="s">
        <v>866</v>
      </c>
      <c r="KYL1027" s="207" t="s">
        <v>17</v>
      </c>
      <c r="KYM1027" s="211">
        <v>1</v>
      </c>
      <c r="KYN1027" s="207" t="s">
        <v>540</v>
      </c>
      <c r="KYO1027" s="208">
        <v>900</v>
      </c>
      <c r="KYP1027" s="208">
        <v>900</v>
      </c>
      <c r="KYQ1027" s="209">
        <v>27</v>
      </c>
      <c r="KYR1027" s="210" t="s">
        <v>538</v>
      </c>
      <c r="KYS1027" s="210" t="s">
        <v>866</v>
      </c>
      <c r="KYT1027" s="207" t="s">
        <v>17</v>
      </c>
      <c r="KYU1027" s="211">
        <v>1</v>
      </c>
      <c r="KYV1027" s="207" t="s">
        <v>540</v>
      </c>
      <c r="KYW1027" s="208">
        <v>900</v>
      </c>
      <c r="KYX1027" s="208">
        <v>900</v>
      </c>
      <c r="KYY1027" s="209">
        <v>27</v>
      </c>
      <c r="KYZ1027" s="210" t="s">
        <v>538</v>
      </c>
      <c r="KZA1027" s="210" t="s">
        <v>866</v>
      </c>
      <c r="KZB1027" s="207" t="s">
        <v>17</v>
      </c>
      <c r="KZC1027" s="211">
        <v>1</v>
      </c>
      <c r="KZD1027" s="207" t="s">
        <v>540</v>
      </c>
      <c r="KZE1027" s="208">
        <v>900</v>
      </c>
      <c r="KZF1027" s="208">
        <v>900</v>
      </c>
      <c r="KZG1027" s="209">
        <v>27</v>
      </c>
      <c r="KZH1027" s="210" t="s">
        <v>538</v>
      </c>
      <c r="KZI1027" s="210" t="s">
        <v>866</v>
      </c>
      <c r="KZJ1027" s="207" t="s">
        <v>17</v>
      </c>
      <c r="KZK1027" s="211">
        <v>1</v>
      </c>
      <c r="KZL1027" s="207" t="s">
        <v>540</v>
      </c>
      <c r="KZM1027" s="208">
        <v>900</v>
      </c>
      <c r="KZN1027" s="208">
        <v>900</v>
      </c>
      <c r="KZO1027" s="209">
        <v>27</v>
      </c>
      <c r="KZP1027" s="210" t="s">
        <v>538</v>
      </c>
      <c r="KZQ1027" s="210" t="s">
        <v>866</v>
      </c>
      <c r="KZR1027" s="207" t="s">
        <v>17</v>
      </c>
      <c r="KZS1027" s="211">
        <v>1</v>
      </c>
      <c r="KZT1027" s="207" t="s">
        <v>540</v>
      </c>
      <c r="KZU1027" s="208">
        <v>900</v>
      </c>
      <c r="KZV1027" s="208">
        <v>900</v>
      </c>
      <c r="KZW1027" s="209">
        <v>27</v>
      </c>
      <c r="KZX1027" s="210" t="s">
        <v>538</v>
      </c>
      <c r="KZY1027" s="210" t="s">
        <v>866</v>
      </c>
      <c r="KZZ1027" s="207" t="s">
        <v>17</v>
      </c>
      <c r="LAA1027" s="211">
        <v>1</v>
      </c>
      <c r="LAB1027" s="207" t="s">
        <v>540</v>
      </c>
      <c r="LAC1027" s="208">
        <v>900</v>
      </c>
      <c r="LAD1027" s="208">
        <v>900</v>
      </c>
      <c r="LAE1027" s="209">
        <v>27</v>
      </c>
      <c r="LAF1027" s="210" t="s">
        <v>538</v>
      </c>
      <c r="LAG1027" s="210" t="s">
        <v>866</v>
      </c>
      <c r="LAH1027" s="207" t="s">
        <v>17</v>
      </c>
      <c r="LAI1027" s="211">
        <v>1</v>
      </c>
      <c r="LAJ1027" s="207" t="s">
        <v>540</v>
      </c>
      <c r="LAK1027" s="208">
        <v>900</v>
      </c>
      <c r="LAL1027" s="208">
        <v>900</v>
      </c>
      <c r="LAM1027" s="209">
        <v>27</v>
      </c>
      <c r="LAN1027" s="210" t="s">
        <v>538</v>
      </c>
      <c r="LAO1027" s="210" t="s">
        <v>866</v>
      </c>
      <c r="LAP1027" s="207" t="s">
        <v>17</v>
      </c>
      <c r="LAQ1027" s="211">
        <v>1</v>
      </c>
      <c r="LAR1027" s="207" t="s">
        <v>540</v>
      </c>
      <c r="LAS1027" s="208">
        <v>900</v>
      </c>
      <c r="LAT1027" s="208">
        <v>900</v>
      </c>
      <c r="LAU1027" s="209">
        <v>27</v>
      </c>
      <c r="LAV1027" s="210" t="s">
        <v>538</v>
      </c>
      <c r="LAW1027" s="210" t="s">
        <v>866</v>
      </c>
      <c r="LAX1027" s="207" t="s">
        <v>17</v>
      </c>
      <c r="LAY1027" s="211">
        <v>1</v>
      </c>
      <c r="LAZ1027" s="207" t="s">
        <v>540</v>
      </c>
      <c r="LBA1027" s="208">
        <v>900</v>
      </c>
      <c r="LBB1027" s="208">
        <v>900</v>
      </c>
      <c r="LBC1027" s="209">
        <v>27</v>
      </c>
      <c r="LBD1027" s="210" t="s">
        <v>538</v>
      </c>
      <c r="LBE1027" s="210" t="s">
        <v>866</v>
      </c>
      <c r="LBF1027" s="207" t="s">
        <v>17</v>
      </c>
      <c r="LBG1027" s="211">
        <v>1</v>
      </c>
      <c r="LBH1027" s="207" t="s">
        <v>540</v>
      </c>
      <c r="LBI1027" s="208">
        <v>900</v>
      </c>
      <c r="LBJ1027" s="208">
        <v>900</v>
      </c>
      <c r="LBK1027" s="209">
        <v>27</v>
      </c>
      <c r="LBL1027" s="210" t="s">
        <v>538</v>
      </c>
      <c r="LBM1027" s="210" t="s">
        <v>866</v>
      </c>
      <c r="LBN1027" s="207" t="s">
        <v>17</v>
      </c>
      <c r="LBO1027" s="211">
        <v>1</v>
      </c>
      <c r="LBP1027" s="207" t="s">
        <v>540</v>
      </c>
      <c r="LBQ1027" s="208">
        <v>900</v>
      </c>
      <c r="LBR1027" s="208">
        <v>900</v>
      </c>
      <c r="LBS1027" s="209">
        <v>27</v>
      </c>
      <c r="LBT1027" s="210" t="s">
        <v>538</v>
      </c>
      <c r="LBU1027" s="210" t="s">
        <v>866</v>
      </c>
      <c r="LBV1027" s="207" t="s">
        <v>17</v>
      </c>
      <c r="LBW1027" s="211">
        <v>1</v>
      </c>
      <c r="LBX1027" s="207" t="s">
        <v>540</v>
      </c>
      <c r="LBY1027" s="208">
        <v>900</v>
      </c>
      <c r="LBZ1027" s="208">
        <v>900</v>
      </c>
      <c r="LCA1027" s="209">
        <v>27</v>
      </c>
      <c r="LCB1027" s="210" t="s">
        <v>538</v>
      </c>
      <c r="LCC1027" s="210" t="s">
        <v>866</v>
      </c>
      <c r="LCD1027" s="207" t="s">
        <v>17</v>
      </c>
      <c r="LCE1027" s="211">
        <v>1</v>
      </c>
      <c r="LCF1027" s="207" t="s">
        <v>540</v>
      </c>
      <c r="LCG1027" s="208">
        <v>900</v>
      </c>
      <c r="LCH1027" s="208">
        <v>900</v>
      </c>
      <c r="LCI1027" s="209">
        <v>27</v>
      </c>
      <c r="LCJ1027" s="210" t="s">
        <v>538</v>
      </c>
      <c r="LCK1027" s="210" t="s">
        <v>866</v>
      </c>
      <c r="LCL1027" s="207" t="s">
        <v>17</v>
      </c>
      <c r="LCM1027" s="211">
        <v>1</v>
      </c>
      <c r="LCN1027" s="207" t="s">
        <v>540</v>
      </c>
      <c r="LCO1027" s="208">
        <v>900</v>
      </c>
      <c r="LCP1027" s="208">
        <v>900</v>
      </c>
      <c r="LCQ1027" s="209">
        <v>27</v>
      </c>
      <c r="LCR1027" s="210" t="s">
        <v>538</v>
      </c>
      <c r="LCS1027" s="210" t="s">
        <v>866</v>
      </c>
      <c r="LCT1027" s="207" t="s">
        <v>17</v>
      </c>
      <c r="LCU1027" s="211">
        <v>1</v>
      </c>
      <c r="LCV1027" s="207" t="s">
        <v>540</v>
      </c>
      <c r="LCW1027" s="208">
        <v>900</v>
      </c>
      <c r="LCX1027" s="208">
        <v>900</v>
      </c>
      <c r="LCY1027" s="209">
        <v>27</v>
      </c>
      <c r="LCZ1027" s="210" t="s">
        <v>538</v>
      </c>
      <c r="LDA1027" s="210" t="s">
        <v>866</v>
      </c>
      <c r="LDB1027" s="207" t="s">
        <v>17</v>
      </c>
      <c r="LDC1027" s="211">
        <v>1</v>
      </c>
      <c r="LDD1027" s="207" t="s">
        <v>540</v>
      </c>
      <c r="LDE1027" s="208">
        <v>900</v>
      </c>
      <c r="LDF1027" s="208">
        <v>900</v>
      </c>
      <c r="LDG1027" s="209">
        <v>27</v>
      </c>
      <c r="LDH1027" s="210" t="s">
        <v>538</v>
      </c>
      <c r="LDI1027" s="210" t="s">
        <v>866</v>
      </c>
      <c r="LDJ1027" s="207" t="s">
        <v>17</v>
      </c>
      <c r="LDK1027" s="211">
        <v>1</v>
      </c>
      <c r="LDL1027" s="207" t="s">
        <v>540</v>
      </c>
      <c r="LDM1027" s="208">
        <v>900</v>
      </c>
      <c r="LDN1027" s="208">
        <v>900</v>
      </c>
      <c r="LDO1027" s="209">
        <v>27</v>
      </c>
      <c r="LDP1027" s="210" t="s">
        <v>538</v>
      </c>
      <c r="LDQ1027" s="210" t="s">
        <v>866</v>
      </c>
      <c r="LDR1027" s="207" t="s">
        <v>17</v>
      </c>
      <c r="LDS1027" s="211">
        <v>1</v>
      </c>
      <c r="LDT1027" s="207" t="s">
        <v>540</v>
      </c>
      <c r="LDU1027" s="208">
        <v>900</v>
      </c>
      <c r="LDV1027" s="208">
        <v>900</v>
      </c>
      <c r="LDW1027" s="209">
        <v>27</v>
      </c>
      <c r="LDX1027" s="210" t="s">
        <v>538</v>
      </c>
      <c r="LDY1027" s="210" t="s">
        <v>866</v>
      </c>
      <c r="LDZ1027" s="207" t="s">
        <v>17</v>
      </c>
      <c r="LEA1027" s="211">
        <v>1</v>
      </c>
      <c r="LEB1027" s="207" t="s">
        <v>540</v>
      </c>
      <c r="LEC1027" s="208">
        <v>900</v>
      </c>
      <c r="LED1027" s="208">
        <v>900</v>
      </c>
      <c r="LEE1027" s="209">
        <v>27</v>
      </c>
      <c r="LEF1027" s="210" t="s">
        <v>538</v>
      </c>
      <c r="LEG1027" s="210" t="s">
        <v>866</v>
      </c>
      <c r="LEH1027" s="207" t="s">
        <v>17</v>
      </c>
      <c r="LEI1027" s="211">
        <v>1</v>
      </c>
      <c r="LEJ1027" s="207" t="s">
        <v>540</v>
      </c>
      <c r="LEK1027" s="208">
        <v>900</v>
      </c>
      <c r="LEL1027" s="208">
        <v>900</v>
      </c>
      <c r="LEM1027" s="209">
        <v>27</v>
      </c>
      <c r="LEN1027" s="210" t="s">
        <v>538</v>
      </c>
      <c r="LEO1027" s="210" t="s">
        <v>866</v>
      </c>
      <c r="LEP1027" s="207" t="s">
        <v>17</v>
      </c>
      <c r="LEQ1027" s="211">
        <v>1</v>
      </c>
      <c r="LER1027" s="207" t="s">
        <v>540</v>
      </c>
      <c r="LES1027" s="208">
        <v>900</v>
      </c>
      <c r="LET1027" s="208">
        <v>900</v>
      </c>
      <c r="LEU1027" s="209">
        <v>27</v>
      </c>
      <c r="LEV1027" s="210" t="s">
        <v>538</v>
      </c>
      <c r="LEW1027" s="210" t="s">
        <v>866</v>
      </c>
      <c r="LEX1027" s="207" t="s">
        <v>17</v>
      </c>
      <c r="LEY1027" s="211">
        <v>1</v>
      </c>
      <c r="LEZ1027" s="207" t="s">
        <v>540</v>
      </c>
      <c r="LFA1027" s="208">
        <v>900</v>
      </c>
      <c r="LFB1027" s="208">
        <v>900</v>
      </c>
      <c r="LFC1027" s="209">
        <v>27</v>
      </c>
      <c r="LFD1027" s="210" t="s">
        <v>538</v>
      </c>
      <c r="LFE1027" s="210" t="s">
        <v>866</v>
      </c>
      <c r="LFF1027" s="207" t="s">
        <v>17</v>
      </c>
      <c r="LFG1027" s="211">
        <v>1</v>
      </c>
      <c r="LFH1027" s="207" t="s">
        <v>540</v>
      </c>
      <c r="LFI1027" s="208">
        <v>900</v>
      </c>
      <c r="LFJ1027" s="208">
        <v>900</v>
      </c>
      <c r="LFK1027" s="209">
        <v>27</v>
      </c>
      <c r="LFL1027" s="210" t="s">
        <v>538</v>
      </c>
      <c r="LFM1027" s="210" t="s">
        <v>866</v>
      </c>
      <c r="LFN1027" s="207" t="s">
        <v>17</v>
      </c>
      <c r="LFO1027" s="211">
        <v>1</v>
      </c>
      <c r="LFP1027" s="207" t="s">
        <v>540</v>
      </c>
      <c r="LFQ1027" s="208">
        <v>900</v>
      </c>
      <c r="LFR1027" s="208">
        <v>900</v>
      </c>
      <c r="LFS1027" s="209">
        <v>27</v>
      </c>
      <c r="LFT1027" s="210" t="s">
        <v>538</v>
      </c>
      <c r="LFU1027" s="210" t="s">
        <v>866</v>
      </c>
      <c r="LFV1027" s="207" t="s">
        <v>17</v>
      </c>
      <c r="LFW1027" s="211">
        <v>1</v>
      </c>
      <c r="LFX1027" s="207" t="s">
        <v>540</v>
      </c>
      <c r="LFY1027" s="208">
        <v>900</v>
      </c>
      <c r="LFZ1027" s="208">
        <v>900</v>
      </c>
      <c r="LGA1027" s="209">
        <v>27</v>
      </c>
      <c r="LGB1027" s="210" t="s">
        <v>538</v>
      </c>
      <c r="LGC1027" s="210" t="s">
        <v>866</v>
      </c>
      <c r="LGD1027" s="207" t="s">
        <v>17</v>
      </c>
      <c r="LGE1027" s="211">
        <v>1</v>
      </c>
      <c r="LGF1027" s="207" t="s">
        <v>540</v>
      </c>
      <c r="LGG1027" s="208">
        <v>900</v>
      </c>
      <c r="LGH1027" s="208">
        <v>900</v>
      </c>
      <c r="LGI1027" s="209">
        <v>27</v>
      </c>
      <c r="LGJ1027" s="210" t="s">
        <v>538</v>
      </c>
      <c r="LGK1027" s="210" t="s">
        <v>866</v>
      </c>
      <c r="LGL1027" s="207" t="s">
        <v>17</v>
      </c>
      <c r="LGM1027" s="211">
        <v>1</v>
      </c>
      <c r="LGN1027" s="207" t="s">
        <v>540</v>
      </c>
      <c r="LGO1027" s="208">
        <v>900</v>
      </c>
      <c r="LGP1027" s="208">
        <v>900</v>
      </c>
      <c r="LGQ1027" s="209">
        <v>27</v>
      </c>
      <c r="LGR1027" s="210" t="s">
        <v>538</v>
      </c>
      <c r="LGS1027" s="210" t="s">
        <v>866</v>
      </c>
      <c r="LGT1027" s="207" t="s">
        <v>17</v>
      </c>
      <c r="LGU1027" s="211">
        <v>1</v>
      </c>
      <c r="LGV1027" s="207" t="s">
        <v>540</v>
      </c>
      <c r="LGW1027" s="208">
        <v>900</v>
      </c>
      <c r="LGX1027" s="208">
        <v>900</v>
      </c>
      <c r="LGY1027" s="209">
        <v>27</v>
      </c>
      <c r="LGZ1027" s="210" t="s">
        <v>538</v>
      </c>
      <c r="LHA1027" s="210" t="s">
        <v>866</v>
      </c>
      <c r="LHB1027" s="207" t="s">
        <v>17</v>
      </c>
      <c r="LHC1027" s="211">
        <v>1</v>
      </c>
      <c r="LHD1027" s="207" t="s">
        <v>540</v>
      </c>
      <c r="LHE1027" s="208">
        <v>900</v>
      </c>
      <c r="LHF1027" s="208">
        <v>900</v>
      </c>
      <c r="LHG1027" s="209">
        <v>27</v>
      </c>
      <c r="LHH1027" s="210" t="s">
        <v>538</v>
      </c>
      <c r="LHI1027" s="210" t="s">
        <v>866</v>
      </c>
      <c r="LHJ1027" s="207" t="s">
        <v>17</v>
      </c>
      <c r="LHK1027" s="211">
        <v>1</v>
      </c>
      <c r="LHL1027" s="207" t="s">
        <v>540</v>
      </c>
      <c r="LHM1027" s="208">
        <v>900</v>
      </c>
      <c r="LHN1027" s="208">
        <v>900</v>
      </c>
      <c r="LHO1027" s="209">
        <v>27</v>
      </c>
      <c r="LHP1027" s="210" t="s">
        <v>538</v>
      </c>
      <c r="LHQ1027" s="210" t="s">
        <v>866</v>
      </c>
      <c r="LHR1027" s="207" t="s">
        <v>17</v>
      </c>
      <c r="LHS1027" s="211">
        <v>1</v>
      </c>
      <c r="LHT1027" s="207" t="s">
        <v>540</v>
      </c>
      <c r="LHU1027" s="208">
        <v>900</v>
      </c>
      <c r="LHV1027" s="208">
        <v>900</v>
      </c>
      <c r="LHW1027" s="209">
        <v>27</v>
      </c>
      <c r="LHX1027" s="210" t="s">
        <v>538</v>
      </c>
      <c r="LHY1027" s="210" t="s">
        <v>866</v>
      </c>
      <c r="LHZ1027" s="207" t="s">
        <v>17</v>
      </c>
      <c r="LIA1027" s="211">
        <v>1</v>
      </c>
      <c r="LIB1027" s="207" t="s">
        <v>540</v>
      </c>
      <c r="LIC1027" s="208">
        <v>900</v>
      </c>
      <c r="LID1027" s="208">
        <v>900</v>
      </c>
      <c r="LIE1027" s="209">
        <v>27</v>
      </c>
      <c r="LIF1027" s="210" t="s">
        <v>538</v>
      </c>
      <c r="LIG1027" s="210" t="s">
        <v>866</v>
      </c>
      <c r="LIH1027" s="207" t="s">
        <v>17</v>
      </c>
      <c r="LII1027" s="211">
        <v>1</v>
      </c>
      <c r="LIJ1027" s="207" t="s">
        <v>540</v>
      </c>
      <c r="LIK1027" s="208">
        <v>900</v>
      </c>
      <c r="LIL1027" s="208">
        <v>900</v>
      </c>
      <c r="LIM1027" s="209">
        <v>27</v>
      </c>
      <c r="LIN1027" s="210" t="s">
        <v>538</v>
      </c>
      <c r="LIO1027" s="210" t="s">
        <v>866</v>
      </c>
      <c r="LIP1027" s="207" t="s">
        <v>17</v>
      </c>
      <c r="LIQ1027" s="211">
        <v>1</v>
      </c>
      <c r="LIR1027" s="207" t="s">
        <v>540</v>
      </c>
      <c r="LIS1027" s="208">
        <v>900</v>
      </c>
      <c r="LIT1027" s="208">
        <v>900</v>
      </c>
      <c r="LIU1027" s="209">
        <v>27</v>
      </c>
      <c r="LIV1027" s="210" t="s">
        <v>538</v>
      </c>
      <c r="LIW1027" s="210" t="s">
        <v>866</v>
      </c>
      <c r="LIX1027" s="207" t="s">
        <v>17</v>
      </c>
      <c r="LIY1027" s="211">
        <v>1</v>
      </c>
      <c r="LIZ1027" s="207" t="s">
        <v>540</v>
      </c>
      <c r="LJA1027" s="208">
        <v>900</v>
      </c>
      <c r="LJB1027" s="208">
        <v>900</v>
      </c>
      <c r="LJC1027" s="209">
        <v>27</v>
      </c>
      <c r="LJD1027" s="210" t="s">
        <v>538</v>
      </c>
      <c r="LJE1027" s="210" t="s">
        <v>866</v>
      </c>
      <c r="LJF1027" s="207" t="s">
        <v>17</v>
      </c>
      <c r="LJG1027" s="211">
        <v>1</v>
      </c>
      <c r="LJH1027" s="207" t="s">
        <v>540</v>
      </c>
      <c r="LJI1027" s="208">
        <v>900</v>
      </c>
      <c r="LJJ1027" s="208">
        <v>900</v>
      </c>
      <c r="LJK1027" s="209">
        <v>27</v>
      </c>
      <c r="LJL1027" s="210" t="s">
        <v>538</v>
      </c>
      <c r="LJM1027" s="210" t="s">
        <v>866</v>
      </c>
      <c r="LJN1027" s="207" t="s">
        <v>17</v>
      </c>
      <c r="LJO1027" s="211">
        <v>1</v>
      </c>
      <c r="LJP1027" s="207" t="s">
        <v>540</v>
      </c>
      <c r="LJQ1027" s="208">
        <v>900</v>
      </c>
      <c r="LJR1027" s="208">
        <v>900</v>
      </c>
      <c r="LJS1027" s="209">
        <v>27</v>
      </c>
      <c r="LJT1027" s="210" t="s">
        <v>538</v>
      </c>
      <c r="LJU1027" s="210" t="s">
        <v>866</v>
      </c>
      <c r="LJV1027" s="207" t="s">
        <v>17</v>
      </c>
      <c r="LJW1027" s="211">
        <v>1</v>
      </c>
      <c r="LJX1027" s="207" t="s">
        <v>540</v>
      </c>
      <c r="LJY1027" s="208">
        <v>900</v>
      </c>
      <c r="LJZ1027" s="208">
        <v>900</v>
      </c>
      <c r="LKA1027" s="209">
        <v>27</v>
      </c>
      <c r="LKB1027" s="210" t="s">
        <v>538</v>
      </c>
      <c r="LKC1027" s="210" t="s">
        <v>866</v>
      </c>
      <c r="LKD1027" s="207" t="s">
        <v>17</v>
      </c>
      <c r="LKE1027" s="211">
        <v>1</v>
      </c>
      <c r="LKF1027" s="207" t="s">
        <v>540</v>
      </c>
      <c r="LKG1027" s="208">
        <v>900</v>
      </c>
      <c r="LKH1027" s="208">
        <v>900</v>
      </c>
      <c r="LKI1027" s="209">
        <v>27</v>
      </c>
      <c r="LKJ1027" s="210" t="s">
        <v>538</v>
      </c>
      <c r="LKK1027" s="210" t="s">
        <v>866</v>
      </c>
      <c r="LKL1027" s="207" t="s">
        <v>17</v>
      </c>
      <c r="LKM1027" s="211">
        <v>1</v>
      </c>
      <c r="LKN1027" s="207" t="s">
        <v>540</v>
      </c>
      <c r="LKO1027" s="208">
        <v>900</v>
      </c>
      <c r="LKP1027" s="208">
        <v>900</v>
      </c>
      <c r="LKQ1027" s="209">
        <v>27</v>
      </c>
      <c r="LKR1027" s="210" t="s">
        <v>538</v>
      </c>
      <c r="LKS1027" s="210" t="s">
        <v>866</v>
      </c>
      <c r="LKT1027" s="207" t="s">
        <v>17</v>
      </c>
      <c r="LKU1027" s="211">
        <v>1</v>
      </c>
      <c r="LKV1027" s="207" t="s">
        <v>540</v>
      </c>
      <c r="LKW1027" s="208">
        <v>900</v>
      </c>
      <c r="LKX1027" s="208">
        <v>900</v>
      </c>
      <c r="LKY1027" s="209">
        <v>27</v>
      </c>
      <c r="LKZ1027" s="210" t="s">
        <v>538</v>
      </c>
      <c r="LLA1027" s="210" t="s">
        <v>866</v>
      </c>
      <c r="LLB1027" s="207" t="s">
        <v>17</v>
      </c>
      <c r="LLC1027" s="211">
        <v>1</v>
      </c>
      <c r="LLD1027" s="207" t="s">
        <v>540</v>
      </c>
      <c r="LLE1027" s="208">
        <v>900</v>
      </c>
      <c r="LLF1027" s="208">
        <v>900</v>
      </c>
      <c r="LLG1027" s="209">
        <v>27</v>
      </c>
      <c r="LLH1027" s="210" t="s">
        <v>538</v>
      </c>
      <c r="LLI1027" s="210" t="s">
        <v>866</v>
      </c>
      <c r="LLJ1027" s="207" t="s">
        <v>17</v>
      </c>
      <c r="LLK1027" s="211">
        <v>1</v>
      </c>
      <c r="LLL1027" s="207" t="s">
        <v>540</v>
      </c>
      <c r="LLM1027" s="208">
        <v>900</v>
      </c>
      <c r="LLN1027" s="208">
        <v>900</v>
      </c>
      <c r="LLO1027" s="209">
        <v>27</v>
      </c>
      <c r="LLP1027" s="210" t="s">
        <v>538</v>
      </c>
      <c r="LLQ1027" s="210" t="s">
        <v>866</v>
      </c>
      <c r="LLR1027" s="207" t="s">
        <v>17</v>
      </c>
      <c r="LLS1027" s="211">
        <v>1</v>
      </c>
      <c r="LLT1027" s="207" t="s">
        <v>540</v>
      </c>
      <c r="LLU1027" s="208">
        <v>900</v>
      </c>
      <c r="LLV1027" s="208">
        <v>900</v>
      </c>
      <c r="LLW1027" s="209">
        <v>27</v>
      </c>
      <c r="LLX1027" s="210" t="s">
        <v>538</v>
      </c>
      <c r="LLY1027" s="210" t="s">
        <v>866</v>
      </c>
      <c r="LLZ1027" s="207" t="s">
        <v>17</v>
      </c>
      <c r="LMA1027" s="211">
        <v>1</v>
      </c>
      <c r="LMB1027" s="207" t="s">
        <v>540</v>
      </c>
      <c r="LMC1027" s="208">
        <v>900</v>
      </c>
      <c r="LMD1027" s="208">
        <v>900</v>
      </c>
      <c r="LME1027" s="209">
        <v>27</v>
      </c>
      <c r="LMF1027" s="210" t="s">
        <v>538</v>
      </c>
      <c r="LMG1027" s="210" t="s">
        <v>866</v>
      </c>
      <c r="LMH1027" s="207" t="s">
        <v>17</v>
      </c>
      <c r="LMI1027" s="211">
        <v>1</v>
      </c>
      <c r="LMJ1027" s="207" t="s">
        <v>540</v>
      </c>
      <c r="LMK1027" s="208">
        <v>900</v>
      </c>
      <c r="LML1027" s="208">
        <v>900</v>
      </c>
      <c r="LMM1027" s="209">
        <v>27</v>
      </c>
      <c r="LMN1027" s="210" t="s">
        <v>538</v>
      </c>
      <c r="LMO1027" s="210" t="s">
        <v>866</v>
      </c>
      <c r="LMP1027" s="207" t="s">
        <v>17</v>
      </c>
      <c r="LMQ1027" s="211">
        <v>1</v>
      </c>
      <c r="LMR1027" s="207" t="s">
        <v>540</v>
      </c>
      <c r="LMS1027" s="208">
        <v>900</v>
      </c>
      <c r="LMT1027" s="208">
        <v>900</v>
      </c>
      <c r="LMU1027" s="209">
        <v>27</v>
      </c>
      <c r="LMV1027" s="210" t="s">
        <v>538</v>
      </c>
      <c r="LMW1027" s="210" t="s">
        <v>866</v>
      </c>
      <c r="LMX1027" s="207" t="s">
        <v>17</v>
      </c>
      <c r="LMY1027" s="211">
        <v>1</v>
      </c>
      <c r="LMZ1027" s="207" t="s">
        <v>540</v>
      </c>
      <c r="LNA1027" s="208">
        <v>900</v>
      </c>
      <c r="LNB1027" s="208">
        <v>900</v>
      </c>
      <c r="LNC1027" s="209">
        <v>27</v>
      </c>
      <c r="LND1027" s="210" t="s">
        <v>538</v>
      </c>
      <c r="LNE1027" s="210" t="s">
        <v>866</v>
      </c>
      <c r="LNF1027" s="207" t="s">
        <v>17</v>
      </c>
      <c r="LNG1027" s="211">
        <v>1</v>
      </c>
      <c r="LNH1027" s="207" t="s">
        <v>540</v>
      </c>
      <c r="LNI1027" s="208">
        <v>900</v>
      </c>
      <c r="LNJ1027" s="208">
        <v>900</v>
      </c>
      <c r="LNK1027" s="209">
        <v>27</v>
      </c>
      <c r="LNL1027" s="210" t="s">
        <v>538</v>
      </c>
      <c r="LNM1027" s="210" t="s">
        <v>866</v>
      </c>
      <c r="LNN1027" s="207" t="s">
        <v>17</v>
      </c>
      <c r="LNO1027" s="211">
        <v>1</v>
      </c>
      <c r="LNP1027" s="207" t="s">
        <v>540</v>
      </c>
      <c r="LNQ1027" s="208">
        <v>900</v>
      </c>
      <c r="LNR1027" s="208">
        <v>900</v>
      </c>
      <c r="LNS1027" s="209">
        <v>27</v>
      </c>
      <c r="LNT1027" s="210" t="s">
        <v>538</v>
      </c>
      <c r="LNU1027" s="210" t="s">
        <v>866</v>
      </c>
      <c r="LNV1027" s="207" t="s">
        <v>17</v>
      </c>
      <c r="LNW1027" s="211">
        <v>1</v>
      </c>
      <c r="LNX1027" s="207" t="s">
        <v>540</v>
      </c>
      <c r="LNY1027" s="208">
        <v>900</v>
      </c>
      <c r="LNZ1027" s="208">
        <v>900</v>
      </c>
      <c r="LOA1027" s="209">
        <v>27</v>
      </c>
      <c r="LOB1027" s="210" t="s">
        <v>538</v>
      </c>
      <c r="LOC1027" s="210" t="s">
        <v>866</v>
      </c>
      <c r="LOD1027" s="207" t="s">
        <v>17</v>
      </c>
      <c r="LOE1027" s="211">
        <v>1</v>
      </c>
      <c r="LOF1027" s="207" t="s">
        <v>540</v>
      </c>
      <c r="LOG1027" s="208">
        <v>900</v>
      </c>
      <c r="LOH1027" s="208">
        <v>900</v>
      </c>
      <c r="LOI1027" s="209">
        <v>27</v>
      </c>
      <c r="LOJ1027" s="210" t="s">
        <v>538</v>
      </c>
      <c r="LOK1027" s="210" t="s">
        <v>866</v>
      </c>
      <c r="LOL1027" s="207" t="s">
        <v>17</v>
      </c>
      <c r="LOM1027" s="211">
        <v>1</v>
      </c>
      <c r="LON1027" s="207" t="s">
        <v>540</v>
      </c>
      <c r="LOO1027" s="208">
        <v>900</v>
      </c>
      <c r="LOP1027" s="208">
        <v>900</v>
      </c>
      <c r="LOQ1027" s="209">
        <v>27</v>
      </c>
      <c r="LOR1027" s="210" t="s">
        <v>538</v>
      </c>
      <c r="LOS1027" s="210" t="s">
        <v>866</v>
      </c>
      <c r="LOT1027" s="207" t="s">
        <v>17</v>
      </c>
      <c r="LOU1027" s="211">
        <v>1</v>
      </c>
      <c r="LOV1027" s="207" t="s">
        <v>540</v>
      </c>
      <c r="LOW1027" s="208">
        <v>900</v>
      </c>
      <c r="LOX1027" s="208">
        <v>900</v>
      </c>
      <c r="LOY1027" s="209">
        <v>27</v>
      </c>
      <c r="LOZ1027" s="210" t="s">
        <v>538</v>
      </c>
      <c r="LPA1027" s="210" t="s">
        <v>866</v>
      </c>
      <c r="LPB1027" s="207" t="s">
        <v>17</v>
      </c>
      <c r="LPC1027" s="211">
        <v>1</v>
      </c>
      <c r="LPD1027" s="207" t="s">
        <v>540</v>
      </c>
      <c r="LPE1027" s="208">
        <v>900</v>
      </c>
      <c r="LPF1027" s="208">
        <v>900</v>
      </c>
      <c r="LPG1027" s="209">
        <v>27</v>
      </c>
      <c r="LPH1027" s="210" t="s">
        <v>538</v>
      </c>
      <c r="LPI1027" s="210" t="s">
        <v>866</v>
      </c>
      <c r="LPJ1027" s="207" t="s">
        <v>17</v>
      </c>
      <c r="LPK1027" s="211">
        <v>1</v>
      </c>
      <c r="LPL1027" s="207" t="s">
        <v>540</v>
      </c>
      <c r="LPM1027" s="208">
        <v>900</v>
      </c>
      <c r="LPN1027" s="208">
        <v>900</v>
      </c>
      <c r="LPO1027" s="209">
        <v>27</v>
      </c>
      <c r="LPP1027" s="210" t="s">
        <v>538</v>
      </c>
      <c r="LPQ1027" s="210" t="s">
        <v>866</v>
      </c>
      <c r="LPR1027" s="207" t="s">
        <v>17</v>
      </c>
      <c r="LPS1027" s="211">
        <v>1</v>
      </c>
      <c r="LPT1027" s="207" t="s">
        <v>540</v>
      </c>
      <c r="LPU1027" s="208">
        <v>900</v>
      </c>
      <c r="LPV1027" s="208">
        <v>900</v>
      </c>
      <c r="LPW1027" s="209">
        <v>27</v>
      </c>
      <c r="LPX1027" s="210" t="s">
        <v>538</v>
      </c>
      <c r="LPY1027" s="210" t="s">
        <v>866</v>
      </c>
      <c r="LPZ1027" s="207" t="s">
        <v>17</v>
      </c>
      <c r="LQA1027" s="211">
        <v>1</v>
      </c>
      <c r="LQB1027" s="207" t="s">
        <v>540</v>
      </c>
      <c r="LQC1027" s="208">
        <v>900</v>
      </c>
      <c r="LQD1027" s="208">
        <v>900</v>
      </c>
      <c r="LQE1027" s="209">
        <v>27</v>
      </c>
      <c r="LQF1027" s="210" t="s">
        <v>538</v>
      </c>
      <c r="LQG1027" s="210" t="s">
        <v>866</v>
      </c>
      <c r="LQH1027" s="207" t="s">
        <v>17</v>
      </c>
      <c r="LQI1027" s="211">
        <v>1</v>
      </c>
      <c r="LQJ1027" s="207" t="s">
        <v>540</v>
      </c>
      <c r="LQK1027" s="208">
        <v>900</v>
      </c>
      <c r="LQL1027" s="208">
        <v>900</v>
      </c>
      <c r="LQM1027" s="209">
        <v>27</v>
      </c>
      <c r="LQN1027" s="210" t="s">
        <v>538</v>
      </c>
      <c r="LQO1027" s="210" t="s">
        <v>866</v>
      </c>
      <c r="LQP1027" s="207" t="s">
        <v>17</v>
      </c>
      <c r="LQQ1027" s="211">
        <v>1</v>
      </c>
      <c r="LQR1027" s="207" t="s">
        <v>540</v>
      </c>
      <c r="LQS1027" s="208">
        <v>900</v>
      </c>
      <c r="LQT1027" s="208">
        <v>900</v>
      </c>
      <c r="LQU1027" s="209">
        <v>27</v>
      </c>
      <c r="LQV1027" s="210" t="s">
        <v>538</v>
      </c>
      <c r="LQW1027" s="210" t="s">
        <v>866</v>
      </c>
      <c r="LQX1027" s="207" t="s">
        <v>17</v>
      </c>
      <c r="LQY1027" s="211">
        <v>1</v>
      </c>
      <c r="LQZ1027" s="207" t="s">
        <v>540</v>
      </c>
      <c r="LRA1027" s="208">
        <v>900</v>
      </c>
      <c r="LRB1027" s="208">
        <v>900</v>
      </c>
      <c r="LRC1027" s="209">
        <v>27</v>
      </c>
      <c r="LRD1027" s="210" t="s">
        <v>538</v>
      </c>
      <c r="LRE1027" s="210" t="s">
        <v>866</v>
      </c>
      <c r="LRF1027" s="207" t="s">
        <v>17</v>
      </c>
      <c r="LRG1027" s="211">
        <v>1</v>
      </c>
      <c r="LRH1027" s="207" t="s">
        <v>540</v>
      </c>
      <c r="LRI1027" s="208">
        <v>900</v>
      </c>
      <c r="LRJ1027" s="208">
        <v>900</v>
      </c>
      <c r="LRK1027" s="209">
        <v>27</v>
      </c>
      <c r="LRL1027" s="210" t="s">
        <v>538</v>
      </c>
      <c r="LRM1027" s="210" t="s">
        <v>866</v>
      </c>
      <c r="LRN1027" s="207" t="s">
        <v>17</v>
      </c>
      <c r="LRO1027" s="211">
        <v>1</v>
      </c>
      <c r="LRP1027" s="207" t="s">
        <v>540</v>
      </c>
      <c r="LRQ1027" s="208">
        <v>900</v>
      </c>
      <c r="LRR1027" s="208">
        <v>900</v>
      </c>
      <c r="LRS1027" s="209">
        <v>27</v>
      </c>
      <c r="LRT1027" s="210" t="s">
        <v>538</v>
      </c>
      <c r="LRU1027" s="210" t="s">
        <v>866</v>
      </c>
      <c r="LRV1027" s="207" t="s">
        <v>17</v>
      </c>
      <c r="LRW1027" s="211">
        <v>1</v>
      </c>
      <c r="LRX1027" s="207" t="s">
        <v>540</v>
      </c>
      <c r="LRY1027" s="208">
        <v>900</v>
      </c>
      <c r="LRZ1027" s="208">
        <v>900</v>
      </c>
      <c r="LSA1027" s="209">
        <v>27</v>
      </c>
      <c r="LSB1027" s="210" t="s">
        <v>538</v>
      </c>
      <c r="LSC1027" s="210" t="s">
        <v>866</v>
      </c>
      <c r="LSD1027" s="207" t="s">
        <v>17</v>
      </c>
      <c r="LSE1027" s="211">
        <v>1</v>
      </c>
      <c r="LSF1027" s="207" t="s">
        <v>540</v>
      </c>
      <c r="LSG1027" s="208">
        <v>900</v>
      </c>
      <c r="LSH1027" s="208">
        <v>900</v>
      </c>
      <c r="LSI1027" s="209">
        <v>27</v>
      </c>
      <c r="LSJ1027" s="210" t="s">
        <v>538</v>
      </c>
      <c r="LSK1027" s="210" t="s">
        <v>866</v>
      </c>
      <c r="LSL1027" s="207" t="s">
        <v>17</v>
      </c>
      <c r="LSM1027" s="211">
        <v>1</v>
      </c>
      <c r="LSN1027" s="207" t="s">
        <v>540</v>
      </c>
      <c r="LSO1027" s="208">
        <v>900</v>
      </c>
      <c r="LSP1027" s="208">
        <v>900</v>
      </c>
      <c r="LSQ1027" s="209">
        <v>27</v>
      </c>
      <c r="LSR1027" s="210" t="s">
        <v>538</v>
      </c>
      <c r="LSS1027" s="210" t="s">
        <v>866</v>
      </c>
      <c r="LST1027" s="207" t="s">
        <v>17</v>
      </c>
      <c r="LSU1027" s="211">
        <v>1</v>
      </c>
      <c r="LSV1027" s="207" t="s">
        <v>540</v>
      </c>
      <c r="LSW1027" s="208">
        <v>900</v>
      </c>
      <c r="LSX1027" s="208">
        <v>900</v>
      </c>
      <c r="LSY1027" s="209">
        <v>27</v>
      </c>
      <c r="LSZ1027" s="210" t="s">
        <v>538</v>
      </c>
      <c r="LTA1027" s="210" t="s">
        <v>866</v>
      </c>
      <c r="LTB1027" s="207" t="s">
        <v>17</v>
      </c>
      <c r="LTC1027" s="211">
        <v>1</v>
      </c>
      <c r="LTD1027" s="207" t="s">
        <v>540</v>
      </c>
      <c r="LTE1027" s="208">
        <v>900</v>
      </c>
      <c r="LTF1027" s="208">
        <v>900</v>
      </c>
      <c r="LTG1027" s="209">
        <v>27</v>
      </c>
      <c r="LTH1027" s="210" t="s">
        <v>538</v>
      </c>
      <c r="LTI1027" s="210" t="s">
        <v>866</v>
      </c>
      <c r="LTJ1027" s="207" t="s">
        <v>17</v>
      </c>
      <c r="LTK1027" s="211">
        <v>1</v>
      </c>
      <c r="LTL1027" s="207" t="s">
        <v>540</v>
      </c>
      <c r="LTM1027" s="208">
        <v>900</v>
      </c>
      <c r="LTN1027" s="208">
        <v>900</v>
      </c>
      <c r="LTO1027" s="209">
        <v>27</v>
      </c>
      <c r="LTP1027" s="210" t="s">
        <v>538</v>
      </c>
      <c r="LTQ1027" s="210" t="s">
        <v>866</v>
      </c>
      <c r="LTR1027" s="207" t="s">
        <v>17</v>
      </c>
      <c r="LTS1027" s="211">
        <v>1</v>
      </c>
      <c r="LTT1027" s="207" t="s">
        <v>540</v>
      </c>
      <c r="LTU1027" s="208">
        <v>900</v>
      </c>
      <c r="LTV1027" s="208">
        <v>900</v>
      </c>
      <c r="LTW1027" s="209">
        <v>27</v>
      </c>
      <c r="LTX1027" s="210" t="s">
        <v>538</v>
      </c>
      <c r="LTY1027" s="210" t="s">
        <v>866</v>
      </c>
      <c r="LTZ1027" s="207" t="s">
        <v>17</v>
      </c>
      <c r="LUA1027" s="211">
        <v>1</v>
      </c>
      <c r="LUB1027" s="207" t="s">
        <v>540</v>
      </c>
      <c r="LUC1027" s="208">
        <v>900</v>
      </c>
      <c r="LUD1027" s="208">
        <v>900</v>
      </c>
      <c r="LUE1027" s="209">
        <v>27</v>
      </c>
      <c r="LUF1027" s="210" t="s">
        <v>538</v>
      </c>
      <c r="LUG1027" s="210" t="s">
        <v>866</v>
      </c>
      <c r="LUH1027" s="207" t="s">
        <v>17</v>
      </c>
      <c r="LUI1027" s="211">
        <v>1</v>
      </c>
      <c r="LUJ1027" s="207" t="s">
        <v>540</v>
      </c>
      <c r="LUK1027" s="208">
        <v>900</v>
      </c>
      <c r="LUL1027" s="208">
        <v>900</v>
      </c>
      <c r="LUM1027" s="209">
        <v>27</v>
      </c>
      <c r="LUN1027" s="210" t="s">
        <v>538</v>
      </c>
      <c r="LUO1027" s="210" t="s">
        <v>866</v>
      </c>
      <c r="LUP1027" s="207" t="s">
        <v>17</v>
      </c>
      <c r="LUQ1027" s="211">
        <v>1</v>
      </c>
      <c r="LUR1027" s="207" t="s">
        <v>540</v>
      </c>
      <c r="LUS1027" s="208">
        <v>900</v>
      </c>
      <c r="LUT1027" s="208">
        <v>900</v>
      </c>
      <c r="LUU1027" s="209">
        <v>27</v>
      </c>
      <c r="LUV1027" s="210" t="s">
        <v>538</v>
      </c>
      <c r="LUW1027" s="210" t="s">
        <v>866</v>
      </c>
      <c r="LUX1027" s="207" t="s">
        <v>17</v>
      </c>
      <c r="LUY1027" s="211">
        <v>1</v>
      </c>
      <c r="LUZ1027" s="207" t="s">
        <v>540</v>
      </c>
      <c r="LVA1027" s="208">
        <v>900</v>
      </c>
      <c r="LVB1027" s="208">
        <v>900</v>
      </c>
      <c r="LVC1027" s="209">
        <v>27</v>
      </c>
      <c r="LVD1027" s="210" t="s">
        <v>538</v>
      </c>
      <c r="LVE1027" s="210" t="s">
        <v>866</v>
      </c>
      <c r="LVF1027" s="207" t="s">
        <v>17</v>
      </c>
      <c r="LVG1027" s="211">
        <v>1</v>
      </c>
      <c r="LVH1027" s="207" t="s">
        <v>540</v>
      </c>
      <c r="LVI1027" s="208">
        <v>900</v>
      </c>
      <c r="LVJ1027" s="208">
        <v>900</v>
      </c>
      <c r="LVK1027" s="209">
        <v>27</v>
      </c>
      <c r="LVL1027" s="210" t="s">
        <v>538</v>
      </c>
      <c r="LVM1027" s="210" t="s">
        <v>866</v>
      </c>
      <c r="LVN1027" s="207" t="s">
        <v>17</v>
      </c>
      <c r="LVO1027" s="211">
        <v>1</v>
      </c>
      <c r="LVP1027" s="207" t="s">
        <v>540</v>
      </c>
      <c r="LVQ1027" s="208">
        <v>900</v>
      </c>
      <c r="LVR1027" s="208">
        <v>900</v>
      </c>
      <c r="LVS1027" s="209">
        <v>27</v>
      </c>
      <c r="LVT1027" s="210" t="s">
        <v>538</v>
      </c>
      <c r="LVU1027" s="210" t="s">
        <v>866</v>
      </c>
      <c r="LVV1027" s="207" t="s">
        <v>17</v>
      </c>
      <c r="LVW1027" s="211">
        <v>1</v>
      </c>
      <c r="LVX1027" s="207" t="s">
        <v>540</v>
      </c>
      <c r="LVY1027" s="208">
        <v>900</v>
      </c>
      <c r="LVZ1027" s="208">
        <v>900</v>
      </c>
      <c r="LWA1027" s="209">
        <v>27</v>
      </c>
      <c r="LWB1027" s="210" t="s">
        <v>538</v>
      </c>
      <c r="LWC1027" s="210" t="s">
        <v>866</v>
      </c>
      <c r="LWD1027" s="207" t="s">
        <v>17</v>
      </c>
      <c r="LWE1027" s="211">
        <v>1</v>
      </c>
      <c r="LWF1027" s="207" t="s">
        <v>540</v>
      </c>
      <c r="LWG1027" s="208">
        <v>900</v>
      </c>
      <c r="LWH1027" s="208">
        <v>900</v>
      </c>
      <c r="LWI1027" s="209">
        <v>27</v>
      </c>
      <c r="LWJ1027" s="210" t="s">
        <v>538</v>
      </c>
      <c r="LWK1027" s="210" t="s">
        <v>866</v>
      </c>
      <c r="LWL1027" s="207" t="s">
        <v>17</v>
      </c>
      <c r="LWM1027" s="211">
        <v>1</v>
      </c>
      <c r="LWN1027" s="207" t="s">
        <v>540</v>
      </c>
      <c r="LWO1027" s="208">
        <v>900</v>
      </c>
      <c r="LWP1027" s="208">
        <v>900</v>
      </c>
      <c r="LWQ1027" s="209">
        <v>27</v>
      </c>
      <c r="LWR1027" s="210" t="s">
        <v>538</v>
      </c>
      <c r="LWS1027" s="210" t="s">
        <v>866</v>
      </c>
      <c r="LWT1027" s="207" t="s">
        <v>17</v>
      </c>
      <c r="LWU1027" s="211">
        <v>1</v>
      </c>
      <c r="LWV1027" s="207" t="s">
        <v>540</v>
      </c>
      <c r="LWW1027" s="208">
        <v>900</v>
      </c>
      <c r="LWX1027" s="208">
        <v>900</v>
      </c>
      <c r="LWY1027" s="209">
        <v>27</v>
      </c>
      <c r="LWZ1027" s="210" t="s">
        <v>538</v>
      </c>
      <c r="LXA1027" s="210" t="s">
        <v>866</v>
      </c>
      <c r="LXB1027" s="207" t="s">
        <v>17</v>
      </c>
      <c r="LXC1027" s="211">
        <v>1</v>
      </c>
      <c r="LXD1027" s="207" t="s">
        <v>540</v>
      </c>
      <c r="LXE1027" s="208">
        <v>900</v>
      </c>
      <c r="LXF1027" s="208">
        <v>900</v>
      </c>
      <c r="LXG1027" s="209">
        <v>27</v>
      </c>
      <c r="LXH1027" s="210" t="s">
        <v>538</v>
      </c>
      <c r="LXI1027" s="210" t="s">
        <v>866</v>
      </c>
      <c r="LXJ1027" s="207" t="s">
        <v>17</v>
      </c>
      <c r="LXK1027" s="211">
        <v>1</v>
      </c>
      <c r="LXL1027" s="207" t="s">
        <v>540</v>
      </c>
      <c r="LXM1027" s="208">
        <v>900</v>
      </c>
      <c r="LXN1027" s="208">
        <v>900</v>
      </c>
      <c r="LXO1027" s="209">
        <v>27</v>
      </c>
      <c r="LXP1027" s="210" t="s">
        <v>538</v>
      </c>
      <c r="LXQ1027" s="210" t="s">
        <v>866</v>
      </c>
      <c r="LXR1027" s="207" t="s">
        <v>17</v>
      </c>
      <c r="LXS1027" s="211">
        <v>1</v>
      </c>
      <c r="LXT1027" s="207" t="s">
        <v>540</v>
      </c>
      <c r="LXU1027" s="208">
        <v>900</v>
      </c>
      <c r="LXV1027" s="208">
        <v>900</v>
      </c>
      <c r="LXW1027" s="209">
        <v>27</v>
      </c>
      <c r="LXX1027" s="210" t="s">
        <v>538</v>
      </c>
      <c r="LXY1027" s="210" t="s">
        <v>866</v>
      </c>
      <c r="LXZ1027" s="207" t="s">
        <v>17</v>
      </c>
      <c r="LYA1027" s="211">
        <v>1</v>
      </c>
      <c r="LYB1027" s="207" t="s">
        <v>540</v>
      </c>
      <c r="LYC1027" s="208">
        <v>900</v>
      </c>
      <c r="LYD1027" s="208">
        <v>900</v>
      </c>
      <c r="LYE1027" s="209">
        <v>27</v>
      </c>
      <c r="LYF1027" s="210" t="s">
        <v>538</v>
      </c>
      <c r="LYG1027" s="210" t="s">
        <v>866</v>
      </c>
      <c r="LYH1027" s="207" t="s">
        <v>17</v>
      </c>
      <c r="LYI1027" s="211">
        <v>1</v>
      </c>
      <c r="LYJ1027" s="207" t="s">
        <v>540</v>
      </c>
      <c r="LYK1027" s="208">
        <v>900</v>
      </c>
      <c r="LYL1027" s="208">
        <v>900</v>
      </c>
      <c r="LYM1027" s="209">
        <v>27</v>
      </c>
      <c r="LYN1027" s="210" t="s">
        <v>538</v>
      </c>
      <c r="LYO1027" s="210" t="s">
        <v>866</v>
      </c>
      <c r="LYP1027" s="207" t="s">
        <v>17</v>
      </c>
      <c r="LYQ1027" s="211">
        <v>1</v>
      </c>
      <c r="LYR1027" s="207" t="s">
        <v>540</v>
      </c>
      <c r="LYS1027" s="208">
        <v>900</v>
      </c>
      <c r="LYT1027" s="208">
        <v>900</v>
      </c>
      <c r="LYU1027" s="209">
        <v>27</v>
      </c>
      <c r="LYV1027" s="210" t="s">
        <v>538</v>
      </c>
      <c r="LYW1027" s="210" t="s">
        <v>866</v>
      </c>
      <c r="LYX1027" s="207" t="s">
        <v>17</v>
      </c>
      <c r="LYY1027" s="211">
        <v>1</v>
      </c>
      <c r="LYZ1027" s="207" t="s">
        <v>540</v>
      </c>
      <c r="LZA1027" s="208">
        <v>900</v>
      </c>
      <c r="LZB1027" s="208">
        <v>900</v>
      </c>
      <c r="LZC1027" s="209">
        <v>27</v>
      </c>
      <c r="LZD1027" s="210" t="s">
        <v>538</v>
      </c>
      <c r="LZE1027" s="210" t="s">
        <v>866</v>
      </c>
      <c r="LZF1027" s="207" t="s">
        <v>17</v>
      </c>
      <c r="LZG1027" s="211">
        <v>1</v>
      </c>
      <c r="LZH1027" s="207" t="s">
        <v>540</v>
      </c>
      <c r="LZI1027" s="208">
        <v>900</v>
      </c>
      <c r="LZJ1027" s="208">
        <v>900</v>
      </c>
      <c r="LZK1027" s="209">
        <v>27</v>
      </c>
      <c r="LZL1027" s="210" t="s">
        <v>538</v>
      </c>
      <c r="LZM1027" s="210" t="s">
        <v>866</v>
      </c>
      <c r="LZN1027" s="207" t="s">
        <v>17</v>
      </c>
      <c r="LZO1027" s="211">
        <v>1</v>
      </c>
      <c r="LZP1027" s="207" t="s">
        <v>540</v>
      </c>
      <c r="LZQ1027" s="208">
        <v>900</v>
      </c>
      <c r="LZR1027" s="208">
        <v>900</v>
      </c>
      <c r="LZS1027" s="209">
        <v>27</v>
      </c>
      <c r="LZT1027" s="210" t="s">
        <v>538</v>
      </c>
      <c r="LZU1027" s="210" t="s">
        <v>866</v>
      </c>
      <c r="LZV1027" s="207" t="s">
        <v>17</v>
      </c>
      <c r="LZW1027" s="211">
        <v>1</v>
      </c>
      <c r="LZX1027" s="207" t="s">
        <v>540</v>
      </c>
      <c r="LZY1027" s="208">
        <v>900</v>
      </c>
      <c r="LZZ1027" s="208">
        <v>900</v>
      </c>
      <c r="MAA1027" s="209">
        <v>27</v>
      </c>
      <c r="MAB1027" s="210" t="s">
        <v>538</v>
      </c>
      <c r="MAC1027" s="210" t="s">
        <v>866</v>
      </c>
      <c r="MAD1027" s="207" t="s">
        <v>17</v>
      </c>
      <c r="MAE1027" s="211">
        <v>1</v>
      </c>
      <c r="MAF1027" s="207" t="s">
        <v>540</v>
      </c>
      <c r="MAG1027" s="208">
        <v>900</v>
      </c>
      <c r="MAH1027" s="208">
        <v>900</v>
      </c>
      <c r="MAI1027" s="209">
        <v>27</v>
      </c>
      <c r="MAJ1027" s="210" t="s">
        <v>538</v>
      </c>
      <c r="MAK1027" s="210" t="s">
        <v>866</v>
      </c>
      <c r="MAL1027" s="207" t="s">
        <v>17</v>
      </c>
      <c r="MAM1027" s="211">
        <v>1</v>
      </c>
      <c r="MAN1027" s="207" t="s">
        <v>540</v>
      </c>
      <c r="MAO1027" s="208">
        <v>900</v>
      </c>
      <c r="MAP1027" s="208">
        <v>900</v>
      </c>
      <c r="MAQ1027" s="209">
        <v>27</v>
      </c>
      <c r="MAR1027" s="210" t="s">
        <v>538</v>
      </c>
      <c r="MAS1027" s="210" t="s">
        <v>866</v>
      </c>
      <c r="MAT1027" s="207" t="s">
        <v>17</v>
      </c>
      <c r="MAU1027" s="211">
        <v>1</v>
      </c>
      <c r="MAV1027" s="207" t="s">
        <v>540</v>
      </c>
      <c r="MAW1027" s="208">
        <v>900</v>
      </c>
      <c r="MAX1027" s="208">
        <v>900</v>
      </c>
      <c r="MAY1027" s="209">
        <v>27</v>
      </c>
      <c r="MAZ1027" s="210" t="s">
        <v>538</v>
      </c>
      <c r="MBA1027" s="210" t="s">
        <v>866</v>
      </c>
      <c r="MBB1027" s="207" t="s">
        <v>17</v>
      </c>
      <c r="MBC1027" s="211">
        <v>1</v>
      </c>
      <c r="MBD1027" s="207" t="s">
        <v>540</v>
      </c>
      <c r="MBE1027" s="208">
        <v>900</v>
      </c>
      <c r="MBF1027" s="208">
        <v>900</v>
      </c>
      <c r="MBG1027" s="209">
        <v>27</v>
      </c>
      <c r="MBH1027" s="210" t="s">
        <v>538</v>
      </c>
      <c r="MBI1027" s="210" t="s">
        <v>866</v>
      </c>
      <c r="MBJ1027" s="207" t="s">
        <v>17</v>
      </c>
      <c r="MBK1027" s="211">
        <v>1</v>
      </c>
      <c r="MBL1027" s="207" t="s">
        <v>540</v>
      </c>
      <c r="MBM1027" s="208">
        <v>900</v>
      </c>
      <c r="MBN1027" s="208">
        <v>900</v>
      </c>
      <c r="MBO1027" s="209">
        <v>27</v>
      </c>
      <c r="MBP1027" s="210" t="s">
        <v>538</v>
      </c>
      <c r="MBQ1027" s="210" t="s">
        <v>866</v>
      </c>
      <c r="MBR1027" s="207" t="s">
        <v>17</v>
      </c>
      <c r="MBS1027" s="211">
        <v>1</v>
      </c>
      <c r="MBT1027" s="207" t="s">
        <v>540</v>
      </c>
      <c r="MBU1027" s="208">
        <v>900</v>
      </c>
      <c r="MBV1027" s="208">
        <v>900</v>
      </c>
      <c r="MBW1027" s="209">
        <v>27</v>
      </c>
      <c r="MBX1027" s="210" t="s">
        <v>538</v>
      </c>
      <c r="MBY1027" s="210" t="s">
        <v>866</v>
      </c>
      <c r="MBZ1027" s="207" t="s">
        <v>17</v>
      </c>
      <c r="MCA1027" s="211">
        <v>1</v>
      </c>
      <c r="MCB1027" s="207" t="s">
        <v>540</v>
      </c>
      <c r="MCC1027" s="208">
        <v>900</v>
      </c>
      <c r="MCD1027" s="208">
        <v>900</v>
      </c>
      <c r="MCE1027" s="209">
        <v>27</v>
      </c>
      <c r="MCF1027" s="210" t="s">
        <v>538</v>
      </c>
      <c r="MCG1027" s="210" t="s">
        <v>866</v>
      </c>
      <c r="MCH1027" s="207" t="s">
        <v>17</v>
      </c>
      <c r="MCI1027" s="211">
        <v>1</v>
      </c>
      <c r="MCJ1027" s="207" t="s">
        <v>540</v>
      </c>
      <c r="MCK1027" s="208">
        <v>900</v>
      </c>
      <c r="MCL1027" s="208">
        <v>900</v>
      </c>
      <c r="MCM1027" s="209">
        <v>27</v>
      </c>
      <c r="MCN1027" s="210" t="s">
        <v>538</v>
      </c>
      <c r="MCO1027" s="210" t="s">
        <v>866</v>
      </c>
      <c r="MCP1027" s="207" t="s">
        <v>17</v>
      </c>
      <c r="MCQ1027" s="211">
        <v>1</v>
      </c>
      <c r="MCR1027" s="207" t="s">
        <v>540</v>
      </c>
      <c r="MCS1027" s="208">
        <v>900</v>
      </c>
      <c r="MCT1027" s="208">
        <v>900</v>
      </c>
      <c r="MCU1027" s="209">
        <v>27</v>
      </c>
      <c r="MCV1027" s="210" t="s">
        <v>538</v>
      </c>
      <c r="MCW1027" s="210" t="s">
        <v>866</v>
      </c>
      <c r="MCX1027" s="207" t="s">
        <v>17</v>
      </c>
      <c r="MCY1027" s="211">
        <v>1</v>
      </c>
      <c r="MCZ1027" s="207" t="s">
        <v>540</v>
      </c>
      <c r="MDA1027" s="208">
        <v>900</v>
      </c>
      <c r="MDB1027" s="208">
        <v>900</v>
      </c>
      <c r="MDC1027" s="209">
        <v>27</v>
      </c>
      <c r="MDD1027" s="210" t="s">
        <v>538</v>
      </c>
      <c r="MDE1027" s="210" t="s">
        <v>866</v>
      </c>
      <c r="MDF1027" s="207" t="s">
        <v>17</v>
      </c>
      <c r="MDG1027" s="211">
        <v>1</v>
      </c>
      <c r="MDH1027" s="207" t="s">
        <v>540</v>
      </c>
      <c r="MDI1027" s="208">
        <v>900</v>
      </c>
      <c r="MDJ1027" s="208">
        <v>900</v>
      </c>
      <c r="MDK1027" s="209">
        <v>27</v>
      </c>
      <c r="MDL1027" s="210" t="s">
        <v>538</v>
      </c>
      <c r="MDM1027" s="210" t="s">
        <v>866</v>
      </c>
      <c r="MDN1027" s="207" t="s">
        <v>17</v>
      </c>
      <c r="MDO1027" s="211">
        <v>1</v>
      </c>
      <c r="MDP1027" s="207" t="s">
        <v>540</v>
      </c>
      <c r="MDQ1027" s="208">
        <v>900</v>
      </c>
      <c r="MDR1027" s="208">
        <v>900</v>
      </c>
      <c r="MDS1027" s="209">
        <v>27</v>
      </c>
      <c r="MDT1027" s="210" t="s">
        <v>538</v>
      </c>
      <c r="MDU1027" s="210" t="s">
        <v>866</v>
      </c>
      <c r="MDV1027" s="207" t="s">
        <v>17</v>
      </c>
      <c r="MDW1027" s="211">
        <v>1</v>
      </c>
      <c r="MDX1027" s="207" t="s">
        <v>540</v>
      </c>
      <c r="MDY1027" s="208">
        <v>900</v>
      </c>
      <c r="MDZ1027" s="208">
        <v>900</v>
      </c>
      <c r="MEA1027" s="209">
        <v>27</v>
      </c>
      <c r="MEB1027" s="210" t="s">
        <v>538</v>
      </c>
      <c r="MEC1027" s="210" t="s">
        <v>866</v>
      </c>
      <c r="MED1027" s="207" t="s">
        <v>17</v>
      </c>
      <c r="MEE1027" s="211">
        <v>1</v>
      </c>
      <c r="MEF1027" s="207" t="s">
        <v>540</v>
      </c>
      <c r="MEG1027" s="208">
        <v>900</v>
      </c>
      <c r="MEH1027" s="208">
        <v>900</v>
      </c>
      <c r="MEI1027" s="209">
        <v>27</v>
      </c>
      <c r="MEJ1027" s="210" t="s">
        <v>538</v>
      </c>
      <c r="MEK1027" s="210" t="s">
        <v>866</v>
      </c>
      <c r="MEL1027" s="207" t="s">
        <v>17</v>
      </c>
      <c r="MEM1027" s="211">
        <v>1</v>
      </c>
      <c r="MEN1027" s="207" t="s">
        <v>540</v>
      </c>
      <c r="MEO1027" s="208">
        <v>900</v>
      </c>
      <c r="MEP1027" s="208">
        <v>900</v>
      </c>
      <c r="MEQ1027" s="209">
        <v>27</v>
      </c>
      <c r="MER1027" s="210" t="s">
        <v>538</v>
      </c>
      <c r="MES1027" s="210" t="s">
        <v>866</v>
      </c>
      <c r="MET1027" s="207" t="s">
        <v>17</v>
      </c>
      <c r="MEU1027" s="211">
        <v>1</v>
      </c>
      <c r="MEV1027" s="207" t="s">
        <v>540</v>
      </c>
      <c r="MEW1027" s="208">
        <v>900</v>
      </c>
      <c r="MEX1027" s="208">
        <v>900</v>
      </c>
      <c r="MEY1027" s="209">
        <v>27</v>
      </c>
      <c r="MEZ1027" s="210" t="s">
        <v>538</v>
      </c>
      <c r="MFA1027" s="210" t="s">
        <v>866</v>
      </c>
      <c r="MFB1027" s="207" t="s">
        <v>17</v>
      </c>
      <c r="MFC1027" s="211">
        <v>1</v>
      </c>
      <c r="MFD1027" s="207" t="s">
        <v>540</v>
      </c>
      <c r="MFE1027" s="208">
        <v>900</v>
      </c>
      <c r="MFF1027" s="208">
        <v>900</v>
      </c>
      <c r="MFG1027" s="209">
        <v>27</v>
      </c>
      <c r="MFH1027" s="210" t="s">
        <v>538</v>
      </c>
      <c r="MFI1027" s="210" t="s">
        <v>866</v>
      </c>
      <c r="MFJ1027" s="207" t="s">
        <v>17</v>
      </c>
      <c r="MFK1027" s="211">
        <v>1</v>
      </c>
      <c r="MFL1027" s="207" t="s">
        <v>540</v>
      </c>
      <c r="MFM1027" s="208">
        <v>900</v>
      </c>
      <c r="MFN1027" s="208">
        <v>900</v>
      </c>
      <c r="MFO1027" s="209">
        <v>27</v>
      </c>
      <c r="MFP1027" s="210" t="s">
        <v>538</v>
      </c>
      <c r="MFQ1027" s="210" t="s">
        <v>866</v>
      </c>
      <c r="MFR1027" s="207" t="s">
        <v>17</v>
      </c>
      <c r="MFS1027" s="211">
        <v>1</v>
      </c>
      <c r="MFT1027" s="207" t="s">
        <v>540</v>
      </c>
      <c r="MFU1027" s="208">
        <v>900</v>
      </c>
      <c r="MFV1027" s="208">
        <v>900</v>
      </c>
      <c r="MFW1027" s="209">
        <v>27</v>
      </c>
      <c r="MFX1027" s="210" t="s">
        <v>538</v>
      </c>
      <c r="MFY1027" s="210" t="s">
        <v>866</v>
      </c>
      <c r="MFZ1027" s="207" t="s">
        <v>17</v>
      </c>
      <c r="MGA1027" s="211">
        <v>1</v>
      </c>
      <c r="MGB1027" s="207" t="s">
        <v>540</v>
      </c>
      <c r="MGC1027" s="208">
        <v>900</v>
      </c>
      <c r="MGD1027" s="208">
        <v>900</v>
      </c>
      <c r="MGE1027" s="209">
        <v>27</v>
      </c>
      <c r="MGF1027" s="210" t="s">
        <v>538</v>
      </c>
      <c r="MGG1027" s="210" t="s">
        <v>866</v>
      </c>
      <c r="MGH1027" s="207" t="s">
        <v>17</v>
      </c>
      <c r="MGI1027" s="211">
        <v>1</v>
      </c>
      <c r="MGJ1027" s="207" t="s">
        <v>540</v>
      </c>
      <c r="MGK1027" s="208">
        <v>900</v>
      </c>
      <c r="MGL1027" s="208">
        <v>900</v>
      </c>
      <c r="MGM1027" s="209">
        <v>27</v>
      </c>
      <c r="MGN1027" s="210" t="s">
        <v>538</v>
      </c>
      <c r="MGO1027" s="210" t="s">
        <v>866</v>
      </c>
      <c r="MGP1027" s="207" t="s">
        <v>17</v>
      </c>
      <c r="MGQ1027" s="211">
        <v>1</v>
      </c>
      <c r="MGR1027" s="207" t="s">
        <v>540</v>
      </c>
      <c r="MGS1027" s="208">
        <v>900</v>
      </c>
      <c r="MGT1027" s="208">
        <v>900</v>
      </c>
      <c r="MGU1027" s="209">
        <v>27</v>
      </c>
      <c r="MGV1027" s="210" t="s">
        <v>538</v>
      </c>
      <c r="MGW1027" s="210" t="s">
        <v>866</v>
      </c>
      <c r="MGX1027" s="207" t="s">
        <v>17</v>
      </c>
      <c r="MGY1027" s="211">
        <v>1</v>
      </c>
      <c r="MGZ1027" s="207" t="s">
        <v>540</v>
      </c>
      <c r="MHA1027" s="208">
        <v>900</v>
      </c>
      <c r="MHB1027" s="208">
        <v>900</v>
      </c>
      <c r="MHC1027" s="209">
        <v>27</v>
      </c>
      <c r="MHD1027" s="210" t="s">
        <v>538</v>
      </c>
      <c r="MHE1027" s="210" t="s">
        <v>866</v>
      </c>
      <c r="MHF1027" s="207" t="s">
        <v>17</v>
      </c>
      <c r="MHG1027" s="211">
        <v>1</v>
      </c>
      <c r="MHH1027" s="207" t="s">
        <v>540</v>
      </c>
      <c r="MHI1027" s="208">
        <v>900</v>
      </c>
      <c r="MHJ1027" s="208">
        <v>900</v>
      </c>
      <c r="MHK1027" s="209">
        <v>27</v>
      </c>
      <c r="MHL1027" s="210" t="s">
        <v>538</v>
      </c>
      <c r="MHM1027" s="210" t="s">
        <v>866</v>
      </c>
      <c r="MHN1027" s="207" t="s">
        <v>17</v>
      </c>
      <c r="MHO1027" s="211">
        <v>1</v>
      </c>
      <c r="MHP1027" s="207" t="s">
        <v>540</v>
      </c>
      <c r="MHQ1027" s="208">
        <v>900</v>
      </c>
      <c r="MHR1027" s="208">
        <v>900</v>
      </c>
      <c r="MHS1027" s="209">
        <v>27</v>
      </c>
      <c r="MHT1027" s="210" t="s">
        <v>538</v>
      </c>
      <c r="MHU1027" s="210" t="s">
        <v>866</v>
      </c>
      <c r="MHV1027" s="207" t="s">
        <v>17</v>
      </c>
      <c r="MHW1027" s="211">
        <v>1</v>
      </c>
      <c r="MHX1027" s="207" t="s">
        <v>540</v>
      </c>
      <c r="MHY1027" s="208">
        <v>900</v>
      </c>
      <c r="MHZ1027" s="208">
        <v>900</v>
      </c>
      <c r="MIA1027" s="209">
        <v>27</v>
      </c>
      <c r="MIB1027" s="210" t="s">
        <v>538</v>
      </c>
      <c r="MIC1027" s="210" t="s">
        <v>866</v>
      </c>
      <c r="MID1027" s="207" t="s">
        <v>17</v>
      </c>
      <c r="MIE1027" s="211">
        <v>1</v>
      </c>
      <c r="MIF1027" s="207" t="s">
        <v>540</v>
      </c>
      <c r="MIG1027" s="208">
        <v>900</v>
      </c>
      <c r="MIH1027" s="208">
        <v>900</v>
      </c>
      <c r="MII1027" s="209">
        <v>27</v>
      </c>
      <c r="MIJ1027" s="210" t="s">
        <v>538</v>
      </c>
      <c r="MIK1027" s="210" t="s">
        <v>866</v>
      </c>
      <c r="MIL1027" s="207" t="s">
        <v>17</v>
      </c>
      <c r="MIM1027" s="211">
        <v>1</v>
      </c>
      <c r="MIN1027" s="207" t="s">
        <v>540</v>
      </c>
      <c r="MIO1027" s="208">
        <v>900</v>
      </c>
      <c r="MIP1027" s="208">
        <v>900</v>
      </c>
      <c r="MIQ1027" s="209">
        <v>27</v>
      </c>
      <c r="MIR1027" s="210" t="s">
        <v>538</v>
      </c>
      <c r="MIS1027" s="210" t="s">
        <v>866</v>
      </c>
      <c r="MIT1027" s="207" t="s">
        <v>17</v>
      </c>
      <c r="MIU1027" s="211">
        <v>1</v>
      </c>
      <c r="MIV1027" s="207" t="s">
        <v>540</v>
      </c>
      <c r="MIW1027" s="208">
        <v>900</v>
      </c>
      <c r="MIX1027" s="208">
        <v>900</v>
      </c>
      <c r="MIY1027" s="209">
        <v>27</v>
      </c>
      <c r="MIZ1027" s="210" t="s">
        <v>538</v>
      </c>
      <c r="MJA1027" s="210" t="s">
        <v>866</v>
      </c>
      <c r="MJB1027" s="207" t="s">
        <v>17</v>
      </c>
      <c r="MJC1027" s="211">
        <v>1</v>
      </c>
      <c r="MJD1027" s="207" t="s">
        <v>540</v>
      </c>
      <c r="MJE1027" s="208">
        <v>900</v>
      </c>
      <c r="MJF1027" s="208">
        <v>900</v>
      </c>
      <c r="MJG1027" s="209">
        <v>27</v>
      </c>
      <c r="MJH1027" s="210" t="s">
        <v>538</v>
      </c>
      <c r="MJI1027" s="210" t="s">
        <v>866</v>
      </c>
      <c r="MJJ1027" s="207" t="s">
        <v>17</v>
      </c>
      <c r="MJK1027" s="211">
        <v>1</v>
      </c>
      <c r="MJL1027" s="207" t="s">
        <v>540</v>
      </c>
      <c r="MJM1027" s="208">
        <v>900</v>
      </c>
      <c r="MJN1027" s="208">
        <v>900</v>
      </c>
      <c r="MJO1027" s="209">
        <v>27</v>
      </c>
      <c r="MJP1027" s="210" t="s">
        <v>538</v>
      </c>
      <c r="MJQ1027" s="210" t="s">
        <v>866</v>
      </c>
      <c r="MJR1027" s="207" t="s">
        <v>17</v>
      </c>
      <c r="MJS1027" s="211">
        <v>1</v>
      </c>
      <c r="MJT1027" s="207" t="s">
        <v>540</v>
      </c>
      <c r="MJU1027" s="208">
        <v>900</v>
      </c>
      <c r="MJV1027" s="208">
        <v>900</v>
      </c>
      <c r="MJW1027" s="209">
        <v>27</v>
      </c>
      <c r="MJX1027" s="210" t="s">
        <v>538</v>
      </c>
      <c r="MJY1027" s="210" t="s">
        <v>866</v>
      </c>
      <c r="MJZ1027" s="207" t="s">
        <v>17</v>
      </c>
      <c r="MKA1027" s="211">
        <v>1</v>
      </c>
      <c r="MKB1027" s="207" t="s">
        <v>540</v>
      </c>
      <c r="MKC1027" s="208">
        <v>900</v>
      </c>
      <c r="MKD1027" s="208">
        <v>900</v>
      </c>
      <c r="MKE1027" s="209">
        <v>27</v>
      </c>
      <c r="MKF1027" s="210" t="s">
        <v>538</v>
      </c>
      <c r="MKG1027" s="210" t="s">
        <v>866</v>
      </c>
      <c r="MKH1027" s="207" t="s">
        <v>17</v>
      </c>
      <c r="MKI1027" s="211">
        <v>1</v>
      </c>
      <c r="MKJ1027" s="207" t="s">
        <v>540</v>
      </c>
      <c r="MKK1027" s="208">
        <v>900</v>
      </c>
      <c r="MKL1027" s="208">
        <v>900</v>
      </c>
      <c r="MKM1027" s="209">
        <v>27</v>
      </c>
      <c r="MKN1027" s="210" t="s">
        <v>538</v>
      </c>
      <c r="MKO1027" s="210" t="s">
        <v>866</v>
      </c>
      <c r="MKP1027" s="207" t="s">
        <v>17</v>
      </c>
      <c r="MKQ1027" s="211">
        <v>1</v>
      </c>
      <c r="MKR1027" s="207" t="s">
        <v>540</v>
      </c>
      <c r="MKS1027" s="208">
        <v>900</v>
      </c>
      <c r="MKT1027" s="208">
        <v>900</v>
      </c>
      <c r="MKU1027" s="209">
        <v>27</v>
      </c>
      <c r="MKV1027" s="210" t="s">
        <v>538</v>
      </c>
      <c r="MKW1027" s="210" t="s">
        <v>866</v>
      </c>
      <c r="MKX1027" s="207" t="s">
        <v>17</v>
      </c>
      <c r="MKY1027" s="211">
        <v>1</v>
      </c>
      <c r="MKZ1027" s="207" t="s">
        <v>540</v>
      </c>
      <c r="MLA1027" s="208">
        <v>900</v>
      </c>
      <c r="MLB1027" s="208">
        <v>900</v>
      </c>
      <c r="MLC1027" s="209">
        <v>27</v>
      </c>
      <c r="MLD1027" s="210" t="s">
        <v>538</v>
      </c>
      <c r="MLE1027" s="210" t="s">
        <v>866</v>
      </c>
      <c r="MLF1027" s="207" t="s">
        <v>17</v>
      </c>
      <c r="MLG1027" s="211">
        <v>1</v>
      </c>
      <c r="MLH1027" s="207" t="s">
        <v>540</v>
      </c>
      <c r="MLI1027" s="208">
        <v>900</v>
      </c>
      <c r="MLJ1027" s="208">
        <v>900</v>
      </c>
      <c r="MLK1027" s="209">
        <v>27</v>
      </c>
      <c r="MLL1027" s="210" t="s">
        <v>538</v>
      </c>
      <c r="MLM1027" s="210" t="s">
        <v>866</v>
      </c>
      <c r="MLN1027" s="207" t="s">
        <v>17</v>
      </c>
      <c r="MLO1027" s="211">
        <v>1</v>
      </c>
      <c r="MLP1027" s="207" t="s">
        <v>540</v>
      </c>
      <c r="MLQ1027" s="208">
        <v>900</v>
      </c>
      <c r="MLR1027" s="208">
        <v>900</v>
      </c>
      <c r="MLS1027" s="209">
        <v>27</v>
      </c>
      <c r="MLT1027" s="210" t="s">
        <v>538</v>
      </c>
      <c r="MLU1027" s="210" t="s">
        <v>866</v>
      </c>
      <c r="MLV1027" s="207" t="s">
        <v>17</v>
      </c>
      <c r="MLW1027" s="211">
        <v>1</v>
      </c>
      <c r="MLX1027" s="207" t="s">
        <v>540</v>
      </c>
      <c r="MLY1027" s="208">
        <v>900</v>
      </c>
      <c r="MLZ1027" s="208">
        <v>900</v>
      </c>
      <c r="MMA1027" s="209">
        <v>27</v>
      </c>
      <c r="MMB1027" s="210" t="s">
        <v>538</v>
      </c>
      <c r="MMC1027" s="210" t="s">
        <v>866</v>
      </c>
      <c r="MMD1027" s="207" t="s">
        <v>17</v>
      </c>
      <c r="MME1027" s="211">
        <v>1</v>
      </c>
      <c r="MMF1027" s="207" t="s">
        <v>540</v>
      </c>
      <c r="MMG1027" s="208">
        <v>900</v>
      </c>
      <c r="MMH1027" s="208">
        <v>900</v>
      </c>
      <c r="MMI1027" s="209">
        <v>27</v>
      </c>
      <c r="MMJ1027" s="210" t="s">
        <v>538</v>
      </c>
      <c r="MMK1027" s="210" t="s">
        <v>866</v>
      </c>
      <c r="MML1027" s="207" t="s">
        <v>17</v>
      </c>
      <c r="MMM1027" s="211">
        <v>1</v>
      </c>
      <c r="MMN1027" s="207" t="s">
        <v>540</v>
      </c>
      <c r="MMO1027" s="208">
        <v>900</v>
      </c>
      <c r="MMP1027" s="208">
        <v>900</v>
      </c>
      <c r="MMQ1027" s="209">
        <v>27</v>
      </c>
      <c r="MMR1027" s="210" t="s">
        <v>538</v>
      </c>
      <c r="MMS1027" s="210" t="s">
        <v>866</v>
      </c>
      <c r="MMT1027" s="207" t="s">
        <v>17</v>
      </c>
      <c r="MMU1027" s="211">
        <v>1</v>
      </c>
      <c r="MMV1027" s="207" t="s">
        <v>540</v>
      </c>
      <c r="MMW1027" s="208">
        <v>900</v>
      </c>
      <c r="MMX1027" s="208">
        <v>900</v>
      </c>
      <c r="MMY1027" s="209">
        <v>27</v>
      </c>
      <c r="MMZ1027" s="210" t="s">
        <v>538</v>
      </c>
      <c r="MNA1027" s="210" t="s">
        <v>866</v>
      </c>
      <c r="MNB1027" s="207" t="s">
        <v>17</v>
      </c>
      <c r="MNC1027" s="211">
        <v>1</v>
      </c>
      <c r="MND1027" s="207" t="s">
        <v>540</v>
      </c>
      <c r="MNE1027" s="208">
        <v>900</v>
      </c>
      <c r="MNF1027" s="208">
        <v>900</v>
      </c>
      <c r="MNG1027" s="209">
        <v>27</v>
      </c>
      <c r="MNH1027" s="210" t="s">
        <v>538</v>
      </c>
      <c r="MNI1027" s="210" t="s">
        <v>866</v>
      </c>
      <c r="MNJ1027" s="207" t="s">
        <v>17</v>
      </c>
      <c r="MNK1027" s="211">
        <v>1</v>
      </c>
      <c r="MNL1027" s="207" t="s">
        <v>540</v>
      </c>
      <c r="MNM1027" s="208">
        <v>900</v>
      </c>
      <c r="MNN1027" s="208">
        <v>900</v>
      </c>
      <c r="MNO1027" s="209">
        <v>27</v>
      </c>
      <c r="MNP1027" s="210" t="s">
        <v>538</v>
      </c>
      <c r="MNQ1027" s="210" t="s">
        <v>866</v>
      </c>
      <c r="MNR1027" s="207" t="s">
        <v>17</v>
      </c>
      <c r="MNS1027" s="211">
        <v>1</v>
      </c>
      <c r="MNT1027" s="207" t="s">
        <v>540</v>
      </c>
      <c r="MNU1027" s="208">
        <v>900</v>
      </c>
      <c r="MNV1027" s="208">
        <v>900</v>
      </c>
      <c r="MNW1027" s="209">
        <v>27</v>
      </c>
      <c r="MNX1027" s="210" t="s">
        <v>538</v>
      </c>
      <c r="MNY1027" s="210" t="s">
        <v>866</v>
      </c>
      <c r="MNZ1027" s="207" t="s">
        <v>17</v>
      </c>
      <c r="MOA1027" s="211">
        <v>1</v>
      </c>
      <c r="MOB1027" s="207" t="s">
        <v>540</v>
      </c>
      <c r="MOC1027" s="208">
        <v>900</v>
      </c>
      <c r="MOD1027" s="208">
        <v>900</v>
      </c>
      <c r="MOE1027" s="209">
        <v>27</v>
      </c>
      <c r="MOF1027" s="210" t="s">
        <v>538</v>
      </c>
      <c r="MOG1027" s="210" t="s">
        <v>866</v>
      </c>
      <c r="MOH1027" s="207" t="s">
        <v>17</v>
      </c>
      <c r="MOI1027" s="211">
        <v>1</v>
      </c>
      <c r="MOJ1027" s="207" t="s">
        <v>540</v>
      </c>
      <c r="MOK1027" s="208">
        <v>900</v>
      </c>
      <c r="MOL1027" s="208">
        <v>900</v>
      </c>
      <c r="MOM1027" s="209">
        <v>27</v>
      </c>
      <c r="MON1027" s="210" t="s">
        <v>538</v>
      </c>
      <c r="MOO1027" s="210" t="s">
        <v>866</v>
      </c>
      <c r="MOP1027" s="207" t="s">
        <v>17</v>
      </c>
      <c r="MOQ1027" s="211">
        <v>1</v>
      </c>
      <c r="MOR1027" s="207" t="s">
        <v>540</v>
      </c>
      <c r="MOS1027" s="208">
        <v>900</v>
      </c>
      <c r="MOT1027" s="208">
        <v>900</v>
      </c>
      <c r="MOU1027" s="209">
        <v>27</v>
      </c>
      <c r="MOV1027" s="210" t="s">
        <v>538</v>
      </c>
      <c r="MOW1027" s="210" t="s">
        <v>866</v>
      </c>
      <c r="MOX1027" s="207" t="s">
        <v>17</v>
      </c>
      <c r="MOY1027" s="211">
        <v>1</v>
      </c>
      <c r="MOZ1027" s="207" t="s">
        <v>540</v>
      </c>
      <c r="MPA1027" s="208">
        <v>900</v>
      </c>
      <c r="MPB1027" s="208">
        <v>900</v>
      </c>
      <c r="MPC1027" s="209">
        <v>27</v>
      </c>
      <c r="MPD1027" s="210" t="s">
        <v>538</v>
      </c>
      <c r="MPE1027" s="210" t="s">
        <v>866</v>
      </c>
      <c r="MPF1027" s="207" t="s">
        <v>17</v>
      </c>
      <c r="MPG1027" s="211">
        <v>1</v>
      </c>
      <c r="MPH1027" s="207" t="s">
        <v>540</v>
      </c>
      <c r="MPI1027" s="208">
        <v>900</v>
      </c>
      <c r="MPJ1027" s="208">
        <v>900</v>
      </c>
      <c r="MPK1027" s="209">
        <v>27</v>
      </c>
      <c r="MPL1027" s="210" t="s">
        <v>538</v>
      </c>
      <c r="MPM1027" s="210" t="s">
        <v>866</v>
      </c>
      <c r="MPN1027" s="207" t="s">
        <v>17</v>
      </c>
      <c r="MPO1027" s="211">
        <v>1</v>
      </c>
      <c r="MPP1027" s="207" t="s">
        <v>540</v>
      </c>
      <c r="MPQ1027" s="208">
        <v>900</v>
      </c>
      <c r="MPR1027" s="208">
        <v>900</v>
      </c>
      <c r="MPS1027" s="209">
        <v>27</v>
      </c>
      <c r="MPT1027" s="210" t="s">
        <v>538</v>
      </c>
      <c r="MPU1027" s="210" t="s">
        <v>866</v>
      </c>
      <c r="MPV1027" s="207" t="s">
        <v>17</v>
      </c>
      <c r="MPW1027" s="211">
        <v>1</v>
      </c>
      <c r="MPX1027" s="207" t="s">
        <v>540</v>
      </c>
      <c r="MPY1027" s="208">
        <v>900</v>
      </c>
      <c r="MPZ1027" s="208">
        <v>900</v>
      </c>
      <c r="MQA1027" s="209">
        <v>27</v>
      </c>
      <c r="MQB1027" s="210" t="s">
        <v>538</v>
      </c>
      <c r="MQC1027" s="210" t="s">
        <v>866</v>
      </c>
      <c r="MQD1027" s="207" t="s">
        <v>17</v>
      </c>
      <c r="MQE1027" s="211">
        <v>1</v>
      </c>
      <c r="MQF1027" s="207" t="s">
        <v>540</v>
      </c>
      <c r="MQG1027" s="208">
        <v>900</v>
      </c>
      <c r="MQH1027" s="208">
        <v>900</v>
      </c>
      <c r="MQI1027" s="209">
        <v>27</v>
      </c>
      <c r="MQJ1027" s="210" t="s">
        <v>538</v>
      </c>
      <c r="MQK1027" s="210" t="s">
        <v>866</v>
      </c>
      <c r="MQL1027" s="207" t="s">
        <v>17</v>
      </c>
      <c r="MQM1027" s="211">
        <v>1</v>
      </c>
      <c r="MQN1027" s="207" t="s">
        <v>540</v>
      </c>
      <c r="MQO1027" s="208">
        <v>900</v>
      </c>
      <c r="MQP1027" s="208">
        <v>900</v>
      </c>
      <c r="MQQ1027" s="209">
        <v>27</v>
      </c>
      <c r="MQR1027" s="210" t="s">
        <v>538</v>
      </c>
      <c r="MQS1027" s="210" t="s">
        <v>866</v>
      </c>
      <c r="MQT1027" s="207" t="s">
        <v>17</v>
      </c>
      <c r="MQU1027" s="211">
        <v>1</v>
      </c>
      <c r="MQV1027" s="207" t="s">
        <v>540</v>
      </c>
      <c r="MQW1027" s="208">
        <v>900</v>
      </c>
      <c r="MQX1027" s="208">
        <v>900</v>
      </c>
      <c r="MQY1027" s="209">
        <v>27</v>
      </c>
      <c r="MQZ1027" s="210" t="s">
        <v>538</v>
      </c>
      <c r="MRA1027" s="210" t="s">
        <v>866</v>
      </c>
      <c r="MRB1027" s="207" t="s">
        <v>17</v>
      </c>
      <c r="MRC1027" s="211">
        <v>1</v>
      </c>
      <c r="MRD1027" s="207" t="s">
        <v>540</v>
      </c>
      <c r="MRE1027" s="208">
        <v>900</v>
      </c>
      <c r="MRF1027" s="208">
        <v>900</v>
      </c>
      <c r="MRG1027" s="209">
        <v>27</v>
      </c>
      <c r="MRH1027" s="210" t="s">
        <v>538</v>
      </c>
      <c r="MRI1027" s="210" t="s">
        <v>866</v>
      </c>
      <c r="MRJ1027" s="207" t="s">
        <v>17</v>
      </c>
      <c r="MRK1027" s="211">
        <v>1</v>
      </c>
      <c r="MRL1027" s="207" t="s">
        <v>540</v>
      </c>
      <c r="MRM1027" s="208">
        <v>900</v>
      </c>
      <c r="MRN1027" s="208">
        <v>900</v>
      </c>
      <c r="MRO1027" s="209">
        <v>27</v>
      </c>
      <c r="MRP1027" s="210" t="s">
        <v>538</v>
      </c>
      <c r="MRQ1027" s="210" t="s">
        <v>866</v>
      </c>
      <c r="MRR1027" s="207" t="s">
        <v>17</v>
      </c>
      <c r="MRS1027" s="211">
        <v>1</v>
      </c>
      <c r="MRT1027" s="207" t="s">
        <v>540</v>
      </c>
      <c r="MRU1027" s="208">
        <v>900</v>
      </c>
      <c r="MRV1027" s="208">
        <v>900</v>
      </c>
      <c r="MRW1027" s="209">
        <v>27</v>
      </c>
      <c r="MRX1027" s="210" t="s">
        <v>538</v>
      </c>
      <c r="MRY1027" s="210" t="s">
        <v>866</v>
      </c>
      <c r="MRZ1027" s="207" t="s">
        <v>17</v>
      </c>
      <c r="MSA1027" s="211">
        <v>1</v>
      </c>
      <c r="MSB1027" s="207" t="s">
        <v>540</v>
      </c>
      <c r="MSC1027" s="208">
        <v>900</v>
      </c>
      <c r="MSD1027" s="208">
        <v>900</v>
      </c>
      <c r="MSE1027" s="209">
        <v>27</v>
      </c>
      <c r="MSF1027" s="210" t="s">
        <v>538</v>
      </c>
      <c r="MSG1027" s="210" t="s">
        <v>866</v>
      </c>
      <c r="MSH1027" s="207" t="s">
        <v>17</v>
      </c>
      <c r="MSI1027" s="211">
        <v>1</v>
      </c>
      <c r="MSJ1027" s="207" t="s">
        <v>540</v>
      </c>
      <c r="MSK1027" s="208">
        <v>900</v>
      </c>
      <c r="MSL1027" s="208">
        <v>900</v>
      </c>
      <c r="MSM1027" s="209">
        <v>27</v>
      </c>
      <c r="MSN1027" s="210" t="s">
        <v>538</v>
      </c>
      <c r="MSO1027" s="210" t="s">
        <v>866</v>
      </c>
      <c r="MSP1027" s="207" t="s">
        <v>17</v>
      </c>
      <c r="MSQ1027" s="211">
        <v>1</v>
      </c>
      <c r="MSR1027" s="207" t="s">
        <v>540</v>
      </c>
      <c r="MSS1027" s="208">
        <v>900</v>
      </c>
      <c r="MST1027" s="208">
        <v>900</v>
      </c>
      <c r="MSU1027" s="209">
        <v>27</v>
      </c>
      <c r="MSV1027" s="210" t="s">
        <v>538</v>
      </c>
      <c r="MSW1027" s="210" t="s">
        <v>866</v>
      </c>
      <c r="MSX1027" s="207" t="s">
        <v>17</v>
      </c>
      <c r="MSY1027" s="211">
        <v>1</v>
      </c>
      <c r="MSZ1027" s="207" t="s">
        <v>540</v>
      </c>
      <c r="MTA1027" s="208">
        <v>900</v>
      </c>
      <c r="MTB1027" s="208">
        <v>900</v>
      </c>
      <c r="MTC1027" s="209">
        <v>27</v>
      </c>
      <c r="MTD1027" s="210" t="s">
        <v>538</v>
      </c>
      <c r="MTE1027" s="210" t="s">
        <v>866</v>
      </c>
      <c r="MTF1027" s="207" t="s">
        <v>17</v>
      </c>
      <c r="MTG1027" s="211">
        <v>1</v>
      </c>
      <c r="MTH1027" s="207" t="s">
        <v>540</v>
      </c>
      <c r="MTI1027" s="208">
        <v>900</v>
      </c>
      <c r="MTJ1027" s="208">
        <v>900</v>
      </c>
      <c r="MTK1027" s="209">
        <v>27</v>
      </c>
      <c r="MTL1027" s="210" t="s">
        <v>538</v>
      </c>
      <c r="MTM1027" s="210" t="s">
        <v>866</v>
      </c>
      <c r="MTN1027" s="207" t="s">
        <v>17</v>
      </c>
      <c r="MTO1027" s="211">
        <v>1</v>
      </c>
      <c r="MTP1027" s="207" t="s">
        <v>540</v>
      </c>
      <c r="MTQ1027" s="208">
        <v>900</v>
      </c>
      <c r="MTR1027" s="208">
        <v>900</v>
      </c>
      <c r="MTS1027" s="209">
        <v>27</v>
      </c>
      <c r="MTT1027" s="210" t="s">
        <v>538</v>
      </c>
      <c r="MTU1027" s="210" t="s">
        <v>866</v>
      </c>
      <c r="MTV1027" s="207" t="s">
        <v>17</v>
      </c>
      <c r="MTW1027" s="211">
        <v>1</v>
      </c>
      <c r="MTX1027" s="207" t="s">
        <v>540</v>
      </c>
      <c r="MTY1027" s="208">
        <v>900</v>
      </c>
      <c r="MTZ1027" s="208">
        <v>900</v>
      </c>
      <c r="MUA1027" s="209">
        <v>27</v>
      </c>
      <c r="MUB1027" s="210" t="s">
        <v>538</v>
      </c>
      <c r="MUC1027" s="210" t="s">
        <v>866</v>
      </c>
      <c r="MUD1027" s="207" t="s">
        <v>17</v>
      </c>
      <c r="MUE1027" s="211">
        <v>1</v>
      </c>
      <c r="MUF1027" s="207" t="s">
        <v>540</v>
      </c>
      <c r="MUG1027" s="208">
        <v>900</v>
      </c>
      <c r="MUH1027" s="208">
        <v>900</v>
      </c>
      <c r="MUI1027" s="209">
        <v>27</v>
      </c>
      <c r="MUJ1027" s="210" t="s">
        <v>538</v>
      </c>
      <c r="MUK1027" s="210" t="s">
        <v>866</v>
      </c>
      <c r="MUL1027" s="207" t="s">
        <v>17</v>
      </c>
      <c r="MUM1027" s="211">
        <v>1</v>
      </c>
      <c r="MUN1027" s="207" t="s">
        <v>540</v>
      </c>
      <c r="MUO1027" s="208">
        <v>900</v>
      </c>
      <c r="MUP1027" s="208">
        <v>900</v>
      </c>
      <c r="MUQ1027" s="209">
        <v>27</v>
      </c>
      <c r="MUR1027" s="210" t="s">
        <v>538</v>
      </c>
      <c r="MUS1027" s="210" t="s">
        <v>866</v>
      </c>
      <c r="MUT1027" s="207" t="s">
        <v>17</v>
      </c>
      <c r="MUU1027" s="211">
        <v>1</v>
      </c>
      <c r="MUV1027" s="207" t="s">
        <v>540</v>
      </c>
      <c r="MUW1027" s="208">
        <v>900</v>
      </c>
      <c r="MUX1027" s="208">
        <v>900</v>
      </c>
      <c r="MUY1027" s="209">
        <v>27</v>
      </c>
      <c r="MUZ1027" s="210" t="s">
        <v>538</v>
      </c>
      <c r="MVA1027" s="210" t="s">
        <v>866</v>
      </c>
      <c r="MVB1027" s="207" t="s">
        <v>17</v>
      </c>
      <c r="MVC1027" s="211">
        <v>1</v>
      </c>
      <c r="MVD1027" s="207" t="s">
        <v>540</v>
      </c>
      <c r="MVE1027" s="208">
        <v>900</v>
      </c>
      <c r="MVF1027" s="208">
        <v>900</v>
      </c>
      <c r="MVG1027" s="209">
        <v>27</v>
      </c>
      <c r="MVH1027" s="210" t="s">
        <v>538</v>
      </c>
      <c r="MVI1027" s="210" t="s">
        <v>866</v>
      </c>
      <c r="MVJ1027" s="207" t="s">
        <v>17</v>
      </c>
      <c r="MVK1027" s="211">
        <v>1</v>
      </c>
      <c r="MVL1027" s="207" t="s">
        <v>540</v>
      </c>
      <c r="MVM1027" s="208">
        <v>900</v>
      </c>
      <c r="MVN1027" s="208">
        <v>900</v>
      </c>
      <c r="MVO1027" s="209">
        <v>27</v>
      </c>
      <c r="MVP1027" s="210" t="s">
        <v>538</v>
      </c>
      <c r="MVQ1027" s="210" t="s">
        <v>866</v>
      </c>
      <c r="MVR1027" s="207" t="s">
        <v>17</v>
      </c>
      <c r="MVS1027" s="211">
        <v>1</v>
      </c>
      <c r="MVT1027" s="207" t="s">
        <v>540</v>
      </c>
      <c r="MVU1027" s="208">
        <v>900</v>
      </c>
      <c r="MVV1027" s="208">
        <v>900</v>
      </c>
      <c r="MVW1027" s="209">
        <v>27</v>
      </c>
      <c r="MVX1027" s="210" t="s">
        <v>538</v>
      </c>
      <c r="MVY1027" s="210" t="s">
        <v>866</v>
      </c>
      <c r="MVZ1027" s="207" t="s">
        <v>17</v>
      </c>
      <c r="MWA1027" s="211">
        <v>1</v>
      </c>
      <c r="MWB1027" s="207" t="s">
        <v>540</v>
      </c>
      <c r="MWC1027" s="208">
        <v>900</v>
      </c>
      <c r="MWD1027" s="208">
        <v>900</v>
      </c>
      <c r="MWE1027" s="209">
        <v>27</v>
      </c>
      <c r="MWF1027" s="210" t="s">
        <v>538</v>
      </c>
      <c r="MWG1027" s="210" t="s">
        <v>866</v>
      </c>
      <c r="MWH1027" s="207" t="s">
        <v>17</v>
      </c>
      <c r="MWI1027" s="211">
        <v>1</v>
      </c>
      <c r="MWJ1027" s="207" t="s">
        <v>540</v>
      </c>
      <c r="MWK1027" s="208">
        <v>900</v>
      </c>
      <c r="MWL1027" s="208">
        <v>900</v>
      </c>
      <c r="MWM1027" s="209">
        <v>27</v>
      </c>
      <c r="MWN1027" s="210" t="s">
        <v>538</v>
      </c>
      <c r="MWO1027" s="210" t="s">
        <v>866</v>
      </c>
      <c r="MWP1027" s="207" t="s">
        <v>17</v>
      </c>
      <c r="MWQ1027" s="211">
        <v>1</v>
      </c>
      <c r="MWR1027" s="207" t="s">
        <v>540</v>
      </c>
      <c r="MWS1027" s="208">
        <v>900</v>
      </c>
      <c r="MWT1027" s="208">
        <v>900</v>
      </c>
      <c r="MWU1027" s="209">
        <v>27</v>
      </c>
      <c r="MWV1027" s="210" t="s">
        <v>538</v>
      </c>
      <c r="MWW1027" s="210" t="s">
        <v>866</v>
      </c>
      <c r="MWX1027" s="207" t="s">
        <v>17</v>
      </c>
      <c r="MWY1027" s="211">
        <v>1</v>
      </c>
      <c r="MWZ1027" s="207" t="s">
        <v>540</v>
      </c>
      <c r="MXA1027" s="208">
        <v>900</v>
      </c>
      <c r="MXB1027" s="208">
        <v>900</v>
      </c>
      <c r="MXC1027" s="209">
        <v>27</v>
      </c>
      <c r="MXD1027" s="210" t="s">
        <v>538</v>
      </c>
      <c r="MXE1027" s="210" t="s">
        <v>866</v>
      </c>
      <c r="MXF1027" s="207" t="s">
        <v>17</v>
      </c>
      <c r="MXG1027" s="211">
        <v>1</v>
      </c>
      <c r="MXH1027" s="207" t="s">
        <v>540</v>
      </c>
      <c r="MXI1027" s="208">
        <v>900</v>
      </c>
      <c r="MXJ1027" s="208">
        <v>900</v>
      </c>
      <c r="MXK1027" s="209">
        <v>27</v>
      </c>
      <c r="MXL1027" s="210" t="s">
        <v>538</v>
      </c>
      <c r="MXM1027" s="210" t="s">
        <v>866</v>
      </c>
      <c r="MXN1027" s="207" t="s">
        <v>17</v>
      </c>
      <c r="MXO1027" s="211">
        <v>1</v>
      </c>
      <c r="MXP1027" s="207" t="s">
        <v>540</v>
      </c>
      <c r="MXQ1027" s="208">
        <v>900</v>
      </c>
      <c r="MXR1027" s="208">
        <v>900</v>
      </c>
      <c r="MXS1027" s="209">
        <v>27</v>
      </c>
      <c r="MXT1027" s="210" t="s">
        <v>538</v>
      </c>
      <c r="MXU1027" s="210" t="s">
        <v>866</v>
      </c>
      <c r="MXV1027" s="207" t="s">
        <v>17</v>
      </c>
      <c r="MXW1027" s="211">
        <v>1</v>
      </c>
      <c r="MXX1027" s="207" t="s">
        <v>540</v>
      </c>
      <c r="MXY1027" s="208">
        <v>900</v>
      </c>
      <c r="MXZ1027" s="208">
        <v>900</v>
      </c>
      <c r="MYA1027" s="209">
        <v>27</v>
      </c>
      <c r="MYB1027" s="210" t="s">
        <v>538</v>
      </c>
      <c r="MYC1027" s="210" t="s">
        <v>866</v>
      </c>
      <c r="MYD1027" s="207" t="s">
        <v>17</v>
      </c>
      <c r="MYE1027" s="211">
        <v>1</v>
      </c>
      <c r="MYF1027" s="207" t="s">
        <v>540</v>
      </c>
      <c r="MYG1027" s="208">
        <v>900</v>
      </c>
      <c r="MYH1027" s="208">
        <v>900</v>
      </c>
      <c r="MYI1027" s="209">
        <v>27</v>
      </c>
      <c r="MYJ1027" s="210" t="s">
        <v>538</v>
      </c>
      <c r="MYK1027" s="210" t="s">
        <v>866</v>
      </c>
      <c r="MYL1027" s="207" t="s">
        <v>17</v>
      </c>
      <c r="MYM1027" s="211">
        <v>1</v>
      </c>
      <c r="MYN1027" s="207" t="s">
        <v>540</v>
      </c>
      <c r="MYO1027" s="208">
        <v>900</v>
      </c>
      <c r="MYP1027" s="208">
        <v>900</v>
      </c>
      <c r="MYQ1027" s="209">
        <v>27</v>
      </c>
      <c r="MYR1027" s="210" t="s">
        <v>538</v>
      </c>
      <c r="MYS1027" s="210" t="s">
        <v>866</v>
      </c>
      <c r="MYT1027" s="207" t="s">
        <v>17</v>
      </c>
      <c r="MYU1027" s="211">
        <v>1</v>
      </c>
      <c r="MYV1027" s="207" t="s">
        <v>540</v>
      </c>
      <c r="MYW1027" s="208">
        <v>900</v>
      </c>
      <c r="MYX1027" s="208">
        <v>900</v>
      </c>
      <c r="MYY1027" s="209">
        <v>27</v>
      </c>
      <c r="MYZ1027" s="210" t="s">
        <v>538</v>
      </c>
      <c r="MZA1027" s="210" t="s">
        <v>866</v>
      </c>
      <c r="MZB1027" s="207" t="s">
        <v>17</v>
      </c>
      <c r="MZC1027" s="211">
        <v>1</v>
      </c>
      <c r="MZD1027" s="207" t="s">
        <v>540</v>
      </c>
      <c r="MZE1027" s="208">
        <v>900</v>
      </c>
      <c r="MZF1027" s="208">
        <v>900</v>
      </c>
      <c r="MZG1027" s="209">
        <v>27</v>
      </c>
      <c r="MZH1027" s="210" t="s">
        <v>538</v>
      </c>
      <c r="MZI1027" s="210" t="s">
        <v>866</v>
      </c>
      <c r="MZJ1027" s="207" t="s">
        <v>17</v>
      </c>
      <c r="MZK1027" s="211">
        <v>1</v>
      </c>
      <c r="MZL1027" s="207" t="s">
        <v>540</v>
      </c>
      <c r="MZM1027" s="208">
        <v>900</v>
      </c>
      <c r="MZN1027" s="208">
        <v>900</v>
      </c>
      <c r="MZO1027" s="209">
        <v>27</v>
      </c>
      <c r="MZP1027" s="210" t="s">
        <v>538</v>
      </c>
      <c r="MZQ1027" s="210" t="s">
        <v>866</v>
      </c>
      <c r="MZR1027" s="207" t="s">
        <v>17</v>
      </c>
      <c r="MZS1027" s="211">
        <v>1</v>
      </c>
      <c r="MZT1027" s="207" t="s">
        <v>540</v>
      </c>
      <c r="MZU1027" s="208">
        <v>900</v>
      </c>
      <c r="MZV1027" s="208">
        <v>900</v>
      </c>
      <c r="MZW1027" s="209">
        <v>27</v>
      </c>
      <c r="MZX1027" s="210" t="s">
        <v>538</v>
      </c>
      <c r="MZY1027" s="210" t="s">
        <v>866</v>
      </c>
      <c r="MZZ1027" s="207" t="s">
        <v>17</v>
      </c>
      <c r="NAA1027" s="211">
        <v>1</v>
      </c>
      <c r="NAB1027" s="207" t="s">
        <v>540</v>
      </c>
      <c r="NAC1027" s="208">
        <v>900</v>
      </c>
      <c r="NAD1027" s="208">
        <v>900</v>
      </c>
      <c r="NAE1027" s="209">
        <v>27</v>
      </c>
      <c r="NAF1027" s="210" t="s">
        <v>538</v>
      </c>
      <c r="NAG1027" s="210" t="s">
        <v>866</v>
      </c>
      <c r="NAH1027" s="207" t="s">
        <v>17</v>
      </c>
      <c r="NAI1027" s="211">
        <v>1</v>
      </c>
      <c r="NAJ1027" s="207" t="s">
        <v>540</v>
      </c>
      <c r="NAK1027" s="208">
        <v>900</v>
      </c>
      <c r="NAL1027" s="208">
        <v>900</v>
      </c>
      <c r="NAM1027" s="209">
        <v>27</v>
      </c>
      <c r="NAN1027" s="210" t="s">
        <v>538</v>
      </c>
      <c r="NAO1027" s="210" t="s">
        <v>866</v>
      </c>
      <c r="NAP1027" s="207" t="s">
        <v>17</v>
      </c>
      <c r="NAQ1027" s="211">
        <v>1</v>
      </c>
      <c r="NAR1027" s="207" t="s">
        <v>540</v>
      </c>
      <c r="NAS1027" s="208">
        <v>900</v>
      </c>
      <c r="NAT1027" s="208">
        <v>900</v>
      </c>
      <c r="NAU1027" s="209">
        <v>27</v>
      </c>
      <c r="NAV1027" s="210" t="s">
        <v>538</v>
      </c>
      <c r="NAW1027" s="210" t="s">
        <v>866</v>
      </c>
      <c r="NAX1027" s="207" t="s">
        <v>17</v>
      </c>
      <c r="NAY1027" s="211">
        <v>1</v>
      </c>
      <c r="NAZ1027" s="207" t="s">
        <v>540</v>
      </c>
      <c r="NBA1027" s="208">
        <v>900</v>
      </c>
      <c r="NBB1027" s="208">
        <v>900</v>
      </c>
      <c r="NBC1027" s="209">
        <v>27</v>
      </c>
      <c r="NBD1027" s="210" t="s">
        <v>538</v>
      </c>
      <c r="NBE1027" s="210" t="s">
        <v>866</v>
      </c>
      <c r="NBF1027" s="207" t="s">
        <v>17</v>
      </c>
      <c r="NBG1027" s="211">
        <v>1</v>
      </c>
      <c r="NBH1027" s="207" t="s">
        <v>540</v>
      </c>
      <c r="NBI1027" s="208">
        <v>900</v>
      </c>
      <c r="NBJ1027" s="208">
        <v>900</v>
      </c>
      <c r="NBK1027" s="209">
        <v>27</v>
      </c>
      <c r="NBL1027" s="210" t="s">
        <v>538</v>
      </c>
      <c r="NBM1027" s="210" t="s">
        <v>866</v>
      </c>
      <c r="NBN1027" s="207" t="s">
        <v>17</v>
      </c>
      <c r="NBO1027" s="211">
        <v>1</v>
      </c>
      <c r="NBP1027" s="207" t="s">
        <v>540</v>
      </c>
      <c r="NBQ1027" s="208">
        <v>900</v>
      </c>
      <c r="NBR1027" s="208">
        <v>900</v>
      </c>
      <c r="NBS1027" s="209">
        <v>27</v>
      </c>
      <c r="NBT1027" s="210" t="s">
        <v>538</v>
      </c>
      <c r="NBU1027" s="210" t="s">
        <v>866</v>
      </c>
      <c r="NBV1027" s="207" t="s">
        <v>17</v>
      </c>
      <c r="NBW1027" s="211">
        <v>1</v>
      </c>
      <c r="NBX1027" s="207" t="s">
        <v>540</v>
      </c>
      <c r="NBY1027" s="208">
        <v>900</v>
      </c>
      <c r="NBZ1027" s="208">
        <v>900</v>
      </c>
      <c r="NCA1027" s="209">
        <v>27</v>
      </c>
      <c r="NCB1027" s="210" t="s">
        <v>538</v>
      </c>
      <c r="NCC1027" s="210" t="s">
        <v>866</v>
      </c>
      <c r="NCD1027" s="207" t="s">
        <v>17</v>
      </c>
      <c r="NCE1027" s="211">
        <v>1</v>
      </c>
      <c r="NCF1027" s="207" t="s">
        <v>540</v>
      </c>
      <c r="NCG1027" s="208">
        <v>900</v>
      </c>
      <c r="NCH1027" s="208">
        <v>900</v>
      </c>
      <c r="NCI1027" s="209">
        <v>27</v>
      </c>
      <c r="NCJ1027" s="210" t="s">
        <v>538</v>
      </c>
      <c r="NCK1027" s="210" t="s">
        <v>866</v>
      </c>
      <c r="NCL1027" s="207" t="s">
        <v>17</v>
      </c>
      <c r="NCM1027" s="211">
        <v>1</v>
      </c>
      <c r="NCN1027" s="207" t="s">
        <v>540</v>
      </c>
      <c r="NCO1027" s="208">
        <v>900</v>
      </c>
      <c r="NCP1027" s="208">
        <v>900</v>
      </c>
      <c r="NCQ1027" s="209">
        <v>27</v>
      </c>
      <c r="NCR1027" s="210" t="s">
        <v>538</v>
      </c>
      <c r="NCS1027" s="210" t="s">
        <v>866</v>
      </c>
      <c r="NCT1027" s="207" t="s">
        <v>17</v>
      </c>
      <c r="NCU1027" s="211">
        <v>1</v>
      </c>
      <c r="NCV1027" s="207" t="s">
        <v>540</v>
      </c>
      <c r="NCW1027" s="208">
        <v>900</v>
      </c>
      <c r="NCX1027" s="208">
        <v>900</v>
      </c>
      <c r="NCY1027" s="209">
        <v>27</v>
      </c>
      <c r="NCZ1027" s="210" t="s">
        <v>538</v>
      </c>
      <c r="NDA1027" s="210" t="s">
        <v>866</v>
      </c>
      <c r="NDB1027" s="207" t="s">
        <v>17</v>
      </c>
      <c r="NDC1027" s="211">
        <v>1</v>
      </c>
      <c r="NDD1027" s="207" t="s">
        <v>540</v>
      </c>
      <c r="NDE1027" s="208">
        <v>900</v>
      </c>
      <c r="NDF1027" s="208">
        <v>900</v>
      </c>
      <c r="NDG1027" s="209">
        <v>27</v>
      </c>
      <c r="NDH1027" s="210" t="s">
        <v>538</v>
      </c>
      <c r="NDI1027" s="210" t="s">
        <v>866</v>
      </c>
      <c r="NDJ1027" s="207" t="s">
        <v>17</v>
      </c>
      <c r="NDK1027" s="211">
        <v>1</v>
      </c>
      <c r="NDL1027" s="207" t="s">
        <v>540</v>
      </c>
      <c r="NDM1027" s="208">
        <v>900</v>
      </c>
      <c r="NDN1027" s="208">
        <v>900</v>
      </c>
      <c r="NDO1027" s="209">
        <v>27</v>
      </c>
      <c r="NDP1027" s="210" t="s">
        <v>538</v>
      </c>
      <c r="NDQ1027" s="210" t="s">
        <v>866</v>
      </c>
      <c r="NDR1027" s="207" t="s">
        <v>17</v>
      </c>
      <c r="NDS1027" s="211">
        <v>1</v>
      </c>
      <c r="NDT1027" s="207" t="s">
        <v>540</v>
      </c>
      <c r="NDU1027" s="208">
        <v>900</v>
      </c>
      <c r="NDV1027" s="208">
        <v>900</v>
      </c>
      <c r="NDW1027" s="209">
        <v>27</v>
      </c>
      <c r="NDX1027" s="210" t="s">
        <v>538</v>
      </c>
      <c r="NDY1027" s="210" t="s">
        <v>866</v>
      </c>
      <c r="NDZ1027" s="207" t="s">
        <v>17</v>
      </c>
      <c r="NEA1027" s="211">
        <v>1</v>
      </c>
      <c r="NEB1027" s="207" t="s">
        <v>540</v>
      </c>
      <c r="NEC1027" s="208">
        <v>900</v>
      </c>
      <c r="NED1027" s="208">
        <v>900</v>
      </c>
      <c r="NEE1027" s="209">
        <v>27</v>
      </c>
      <c r="NEF1027" s="210" t="s">
        <v>538</v>
      </c>
      <c r="NEG1027" s="210" t="s">
        <v>866</v>
      </c>
      <c r="NEH1027" s="207" t="s">
        <v>17</v>
      </c>
      <c r="NEI1027" s="211">
        <v>1</v>
      </c>
      <c r="NEJ1027" s="207" t="s">
        <v>540</v>
      </c>
      <c r="NEK1027" s="208">
        <v>900</v>
      </c>
      <c r="NEL1027" s="208">
        <v>900</v>
      </c>
      <c r="NEM1027" s="209">
        <v>27</v>
      </c>
      <c r="NEN1027" s="210" t="s">
        <v>538</v>
      </c>
      <c r="NEO1027" s="210" t="s">
        <v>866</v>
      </c>
      <c r="NEP1027" s="207" t="s">
        <v>17</v>
      </c>
      <c r="NEQ1027" s="211">
        <v>1</v>
      </c>
      <c r="NER1027" s="207" t="s">
        <v>540</v>
      </c>
      <c r="NES1027" s="208">
        <v>900</v>
      </c>
      <c r="NET1027" s="208">
        <v>900</v>
      </c>
      <c r="NEU1027" s="209">
        <v>27</v>
      </c>
      <c r="NEV1027" s="210" t="s">
        <v>538</v>
      </c>
      <c r="NEW1027" s="210" t="s">
        <v>866</v>
      </c>
      <c r="NEX1027" s="207" t="s">
        <v>17</v>
      </c>
      <c r="NEY1027" s="211">
        <v>1</v>
      </c>
      <c r="NEZ1027" s="207" t="s">
        <v>540</v>
      </c>
      <c r="NFA1027" s="208">
        <v>900</v>
      </c>
      <c r="NFB1027" s="208">
        <v>900</v>
      </c>
      <c r="NFC1027" s="209">
        <v>27</v>
      </c>
      <c r="NFD1027" s="210" t="s">
        <v>538</v>
      </c>
      <c r="NFE1027" s="210" t="s">
        <v>866</v>
      </c>
      <c r="NFF1027" s="207" t="s">
        <v>17</v>
      </c>
      <c r="NFG1027" s="211">
        <v>1</v>
      </c>
      <c r="NFH1027" s="207" t="s">
        <v>540</v>
      </c>
      <c r="NFI1027" s="208">
        <v>900</v>
      </c>
      <c r="NFJ1027" s="208">
        <v>900</v>
      </c>
      <c r="NFK1027" s="209">
        <v>27</v>
      </c>
      <c r="NFL1027" s="210" t="s">
        <v>538</v>
      </c>
      <c r="NFM1027" s="210" t="s">
        <v>866</v>
      </c>
      <c r="NFN1027" s="207" t="s">
        <v>17</v>
      </c>
      <c r="NFO1027" s="211">
        <v>1</v>
      </c>
      <c r="NFP1027" s="207" t="s">
        <v>540</v>
      </c>
      <c r="NFQ1027" s="208">
        <v>900</v>
      </c>
      <c r="NFR1027" s="208">
        <v>900</v>
      </c>
      <c r="NFS1027" s="209">
        <v>27</v>
      </c>
      <c r="NFT1027" s="210" t="s">
        <v>538</v>
      </c>
      <c r="NFU1027" s="210" t="s">
        <v>866</v>
      </c>
      <c r="NFV1027" s="207" t="s">
        <v>17</v>
      </c>
      <c r="NFW1027" s="211">
        <v>1</v>
      </c>
      <c r="NFX1027" s="207" t="s">
        <v>540</v>
      </c>
      <c r="NFY1027" s="208">
        <v>900</v>
      </c>
      <c r="NFZ1027" s="208">
        <v>900</v>
      </c>
      <c r="NGA1027" s="209">
        <v>27</v>
      </c>
      <c r="NGB1027" s="210" t="s">
        <v>538</v>
      </c>
      <c r="NGC1027" s="210" t="s">
        <v>866</v>
      </c>
      <c r="NGD1027" s="207" t="s">
        <v>17</v>
      </c>
      <c r="NGE1027" s="211">
        <v>1</v>
      </c>
      <c r="NGF1027" s="207" t="s">
        <v>540</v>
      </c>
      <c r="NGG1027" s="208">
        <v>900</v>
      </c>
      <c r="NGH1027" s="208">
        <v>900</v>
      </c>
      <c r="NGI1027" s="209">
        <v>27</v>
      </c>
      <c r="NGJ1027" s="210" t="s">
        <v>538</v>
      </c>
      <c r="NGK1027" s="210" t="s">
        <v>866</v>
      </c>
      <c r="NGL1027" s="207" t="s">
        <v>17</v>
      </c>
      <c r="NGM1027" s="211">
        <v>1</v>
      </c>
      <c r="NGN1027" s="207" t="s">
        <v>540</v>
      </c>
      <c r="NGO1027" s="208">
        <v>900</v>
      </c>
      <c r="NGP1027" s="208">
        <v>900</v>
      </c>
      <c r="NGQ1027" s="209">
        <v>27</v>
      </c>
      <c r="NGR1027" s="210" t="s">
        <v>538</v>
      </c>
      <c r="NGS1027" s="210" t="s">
        <v>866</v>
      </c>
      <c r="NGT1027" s="207" t="s">
        <v>17</v>
      </c>
      <c r="NGU1027" s="211">
        <v>1</v>
      </c>
      <c r="NGV1027" s="207" t="s">
        <v>540</v>
      </c>
      <c r="NGW1027" s="208">
        <v>900</v>
      </c>
      <c r="NGX1027" s="208">
        <v>900</v>
      </c>
      <c r="NGY1027" s="209">
        <v>27</v>
      </c>
      <c r="NGZ1027" s="210" t="s">
        <v>538</v>
      </c>
      <c r="NHA1027" s="210" t="s">
        <v>866</v>
      </c>
      <c r="NHB1027" s="207" t="s">
        <v>17</v>
      </c>
      <c r="NHC1027" s="211">
        <v>1</v>
      </c>
      <c r="NHD1027" s="207" t="s">
        <v>540</v>
      </c>
      <c r="NHE1027" s="208">
        <v>900</v>
      </c>
      <c r="NHF1027" s="208">
        <v>900</v>
      </c>
      <c r="NHG1027" s="209">
        <v>27</v>
      </c>
      <c r="NHH1027" s="210" t="s">
        <v>538</v>
      </c>
      <c r="NHI1027" s="210" t="s">
        <v>866</v>
      </c>
      <c r="NHJ1027" s="207" t="s">
        <v>17</v>
      </c>
      <c r="NHK1027" s="211">
        <v>1</v>
      </c>
      <c r="NHL1027" s="207" t="s">
        <v>540</v>
      </c>
      <c r="NHM1027" s="208">
        <v>900</v>
      </c>
      <c r="NHN1027" s="208">
        <v>900</v>
      </c>
      <c r="NHO1027" s="209">
        <v>27</v>
      </c>
      <c r="NHP1027" s="210" t="s">
        <v>538</v>
      </c>
      <c r="NHQ1027" s="210" t="s">
        <v>866</v>
      </c>
      <c r="NHR1027" s="207" t="s">
        <v>17</v>
      </c>
      <c r="NHS1027" s="211">
        <v>1</v>
      </c>
      <c r="NHT1027" s="207" t="s">
        <v>540</v>
      </c>
      <c r="NHU1027" s="208">
        <v>900</v>
      </c>
      <c r="NHV1027" s="208">
        <v>900</v>
      </c>
      <c r="NHW1027" s="209">
        <v>27</v>
      </c>
      <c r="NHX1027" s="210" t="s">
        <v>538</v>
      </c>
      <c r="NHY1027" s="210" t="s">
        <v>866</v>
      </c>
      <c r="NHZ1027" s="207" t="s">
        <v>17</v>
      </c>
      <c r="NIA1027" s="211">
        <v>1</v>
      </c>
      <c r="NIB1027" s="207" t="s">
        <v>540</v>
      </c>
      <c r="NIC1027" s="208">
        <v>900</v>
      </c>
      <c r="NID1027" s="208">
        <v>900</v>
      </c>
      <c r="NIE1027" s="209">
        <v>27</v>
      </c>
      <c r="NIF1027" s="210" t="s">
        <v>538</v>
      </c>
      <c r="NIG1027" s="210" t="s">
        <v>866</v>
      </c>
      <c r="NIH1027" s="207" t="s">
        <v>17</v>
      </c>
      <c r="NII1027" s="211">
        <v>1</v>
      </c>
      <c r="NIJ1027" s="207" t="s">
        <v>540</v>
      </c>
      <c r="NIK1027" s="208">
        <v>900</v>
      </c>
      <c r="NIL1027" s="208">
        <v>900</v>
      </c>
      <c r="NIM1027" s="209">
        <v>27</v>
      </c>
      <c r="NIN1027" s="210" t="s">
        <v>538</v>
      </c>
      <c r="NIO1027" s="210" t="s">
        <v>866</v>
      </c>
      <c r="NIP1027" s="207" t="s">
        <v>17</v>
      </c>
      <c r="NIQ1027" s="211">
        <v>1</v>
      </c>
      <c r="NIR1027" s="207" t="s">
        <v>540</v>
      </c>
      <c r="NIS1027" s="208">
        <v>900</v>
      </c>
      <c r="NIT1027" s="208">
        <v>900</v>
      </c>
      <c r="NIU1027" s="209">
        <v>27</v>
      </c>
      <c r="NIV1027" s="210" t="s">
        <v>538</v>
      </c>
      <c r="NIW1027" s="210" t="s">
        <v>866</v>
      </c>
      <c r="NIX1027" s="207" t="s">
        <v>17</v>
      </c>
      <c r="NIY1027" s="211">
        <v>1</v>
      </c>
      <c r="NIZ1027" s="207" t="s">
        <v>540</v>
      </c>
      <c r="NJA1027" s="208">
        <v>900</v>
      </c>
      <c r="NJB1027" s="208">
        <v>900</v>
      </c>
      <c r="NJC1027" s="209">
        <v>27</v>
      </c>
      <c r="NJD1027" s="210" t="s">
        <v>538</v>
      </c>
      <c r="NJE1027" s="210" t="s">
        <v>866</v>
      </c>
      <c r="NJF1027" s="207" t="s">
        <v>17</v>
      </c>
      <c r="NJG1027" s="211">
        <v>1</v>
      </c>
      <c r="NJH1027" s="207" t="s">
        <v>540</v>
      </c>
      <c r="NJI1027" s="208">
        <v>900</v>
      </c>
      <c r="NJJ1027" s="208">
        <v>900</v>
      </c>
      <c r="NJK1027" s="209">
        <v>27</v>
      </c>
      <c r="NJL1027" s="210" t="s">
        <v>538</v>
      </c>
      <c r="NJM1027" s="210" t="s">
        <v>866</v>
      </c>
      <c r="NJN1027" s="207" t="s">
        <v>17</v>
      </c>
      <c r="NJO1027" s="211">
        <v>1</v>
      </c>
      <c r="NJP1027" s="207" t="s">
        <v>540</v>
      </c>
      <c r="NJQ1027" s="208">
        <v>900</v>
      </c>
      <c r="NJR1027" s="208">
        <v>900</v>
      </c>
      <c r="NJS1027" s="209">
        <v>27</v>
      </c>
      <c r="NJT1027" s="210" t="s">
        <v>538</v>
      </c>
      <c r="NJU1027" s="210" t="s">
        <v>866</v>
      </c>
      <c r="NJV1027" s="207" t="s">
        <v>17</v>
      </c>
      <c r="NJW1027" s="211">
        <v>1</v>
      </c>
      <c r="NJX1027" s="207" t="s">
        <v>540</v>
      </c>
      <c r="NJY1027" s="208">
        <v>900</v>
      </c>
      <c r="NJZ1027" s="208">
        <v>900</v>
      </c>
      <c r="NKA1027" s="209">
        <v>27</v>
      </c>
      <c r="NKB1027" s="210" t="s">
        <v>538</v>
      </c>
      <c r="NKC1027" s="210" t="s">
        <v>866</v>
      </c>
      <c r="NKD1027" s="207" t="s">
        <v>17</v>
      </c>
      <c r="NKE1027" s="211">
        <v>1</v>
      </c>
      <c r="NKF1027" s="207" t="s">
        <v>540</v>
      </c>
      <c r="NKG1027" s="208">
        <v>900</v>
      </c>
      <c r="NKH1027" s="208">
        <v>900</v>
      </c>
      <c r="NKI1027" s="209">
        <v>27</v>
      </c>
      <c r="NKJ1027" s="210" t="s">
        <v>538</v>
      </c>
      <c r="NKK1027" s="210" t="s">
        <v>866</v>
      </c>
      <c r="NKL1027" s="207" t="s">
        <v>17</v>
      </c>
      <c r="NKM1027" s="211">
        <v>1</v>
      </c>
      <c r="NKN1027" s="207" t="s">
        <v>540</v>
      </c>
      <c r="NKO1027" s="208">
        <v>900</v>
      </c>
      <c r="NKP1027" s="208">
        <v>900</v>
      </c>
      <c r="NKQ1027" s="209">
        <v>27</v>
      </c>
      <c r="NKR1027" s="210" t="s">
        <v>538</v>
      </c>
      <c r="NKS1027" s="210" t="s">
        <v>866</v>
      </c>
      <c r="NKT1027" s="207" t="s">
        <v>17</v>
      </c>
      <c r="NKU1027" s="211">
        <v>1</v>
      </c>
      <c r="NKV1027" s="207" t="s">
        <v>540</v>
      </c>
      <c r="NKW1027" s="208">
        <v>900</v>
      </c>
      <c r="NKX1027" s="208">
        <v>900</v>
      </c>
      <c r="NKY1027" s="209">
        <v>27</v>
      </c>
      <c r="NKZ1027" s="210" t="s">
        <v>538</v>
      </c>
      <c r="NLA1027" s="210" t="s">
        <v>866</v>
      </c>
      <c r="NLB1027" s="207" t="s">
        <v>17</v>
      </c>
      <c r="NLC1027" s="211">
        <v>1</v>
      </c>
      <c r="NLD1027" s="207" t="s">
        <v>540</v>
      </c>
      <c r="NLE1027" s="208">
        <v>900</v>
      </c>
      <c r="NLF1027" s="208">
        <v>900</v>
      </c>
      <c r="NLG1027" s="209">
        <v>27</v>
      </c>
      <c r="NLH1027" s="210" t="s">
        <v>538</v>
      </c>
      <c r="NLI1027" s="210" t="s">
        <v>866</v>
      </c>
      <c r="NLJ1027" s="207" t="s">
        <v>17</v>
      </c>
      <c r="NLK1027" s="211">
        <v>1</v>
      </c>
      <c r="NLL1027" s="207" t="s">
        <v>540</v>
      </c>
      <c r="NLM1027" s="208">
        <v>900</v>
      </c>
      <c r="NLN1027" s="208">
        <v>900</v>
      </c>
      <c r="NLO1027" s="209">
        <v>27</v>
      </c>
      <c r="NLP1027" s="210" t="s">
        <v>538</v>
      </c>
      <c r="NLQ1027" s="210" t="s">
        <v>866</v>
      </c>
      <c r="NLR1027" s="207" t="s">
        <v>17</v>
      </c>
      <c r="NLS1027" s="211">
        <v>1</v>
      </c>
      <c r="NLT1027" s="207" t="s">
        <v>540</v>
      </c>
      <c r="NLU1027" s="208">
        <v>900</v>
      </c>
      <c r="NLV1027" s="208">
        <v>900</v>
      </c>
      <c r="NLW1027" s="209">
        <v>27</v>
      </c>
      <c r="NLX1027" s="210" t="s">
        <v>538</v>
      </c>
      <c r="NLY1027" s="210" t="s">
        <v>866</v>
      </c>
      <c r="NLZ1027" s="207" t="s">
        <v>17</v>
      </c>
      <c r="NMA1027" s="211">
        <v>1</v>
      </c>
      <c r="NMB1027" s="207" t="s">
        <v>540</v>
      </c>
      <c r="NMC1027" s="208">
        <v>900</v>
      </c>
      <c r="NMD1027" s="208">
        <v>900</v>
      </c>
      <c r="NME1027" s="209">
        <v>27</v>
      </c>
      <c r="NMF1027" s="210" t="s">
        <v>538</v>
      </c>
      <c r="NMG1027" s="210" t="s">
        <v>866</v>
      </c>
      <c r="NMH1027" s="207" t="s">
        <v>17</v>
      </c>
      <c r="NMI1027" s="211">
        <v>1</v>
      </c>
      <c r="NMJ1027" s="207" t="s">
        <v>540</v>
      </c>
      <c r="NMK1027" s="208">
        <v>900</v>
      </c>
      <c r="NML1027" s="208">
        <v>900</v>
      </c>
      <c r="NMM1027" s="209">
        <v>27</v>
      </c>
      <c r="NMN1027" s="210" t="s">
        <v>538</v>
      </c>
      <c r="NMO1027" s="210" t="s">
        <v>866</v>
      </c>
      <c r="NMP1027" s="207" t="s">
        <v>17</v>
      </c>
      <c r="NMQ1027" s="211">
        <v>1</v>
      </c>
      <c r="NMR1027" s="207" t="s">
        <v>540</v>
      </c>
      <c r="NMS1027" s="208">
        <v>900</v>
      </c>
      <c r="NMT1027" s="208">
        <v>900</v>
      </c>
      <c r="NMU1027" s="209">
        <v>27</v>
      </c>
      <c r="NMV1027" s="210" t="s">
        <v>538</v>
      </c>
      <c r="NMW1027" s="210" t="s">
        <v>866</v>
      </c>
      <c r="NMX1027" s="207" t="s">
        <v>17</v>
      </c>
      <c r="NMY1027" s="211">
        <v>1</v>
      </c>
      <c r="NMZ1027" s="207" t="s">
        <v>540</v>
      </c>
      <c r="NNA1027" s="208">
        <v>900</v>
      </c>
      <c r="NNB1027" s="208">
        <v>900</v>
      </c>
      <c r="NNC1027" s="209">
        <v>27</v>
      </c>
      <c r="NND1027" s="210" t="s">
        <v>538</v>
      </c>
      <c r="NNE1027" s="210" t="s">
        <v>866</v>
      </c>
      <c r="NNF1027" s="207" t="s">
        <v>17</v>
      </c>
      <c r="NNG1027" s="211">
        <v>1</v>
      </c>
      <c r="NNH1027" s="207" t="s">
        <v>540</v>
      </c>
      <c r="NNI1027" s="208">
        <v>900</v>
      </c>
      <c r="NNJ1027" s="208">
        <v>900</v>
      </c>
      <c r="NNK1027" s="209">
        <v>27</v>
      </c>
      <c r="NNL1027" s="210" t="s">
        <v>538</v>
      </c>
      <c r="NNM1027" s="210" t="s">
        <v>866</v>
      </c>
      <c r="NNN1027" s="207" t="s">
        <v>17</v>
      </c>
      <c r="NNO1027" s="211">
        <v>1</v>
      </c>
      <c r="NNP1027" s="207" t="s">
        <v>540</v>
      </c>
      <c r="NNQ1027" s="208">
        <v>900</v>
      </c>
      <c r="NNR1027" s="208">
        <v>900</v>
      </c>
      <c r="NNS1027" s="209">
        <v>27</v>
      </c>
      <c r="NNT1027" s="210" t="s">
        <v>538</v>
      </c>
      <c r="NNU1027" s="210" t="s">
        <v>866</v>
      </c>
      <c r="NNV1027" s="207" t="s">
        <v>17</v>
      </c>
      <c r="NNW1027" s="211">
        <v>1</v>
      </c>
      <c r="NNX1027" s="207" t="s">
        <v>540</v>
      </c>
      <c r="NNY1027" s="208">
        <v>900</v>
      </c>
      <c r="NNZ1027" s="208">
        <v>900</v>
      </c>
      <c r="NOA1027" s="209">
        <v>27</v>
      </c>
      <c r="NOB1027" s="210" t="s">
        <v>538</v>
      </c>
      <c r="NOC1027" s="210" t="s">
        <v>866</v>
      </c>
      <c r="NOD1027" s="207" t="s">
        <v>17</v>
      </c>
      <c r="NOE1027" s="211">
        <v>1</v>
      </c>
      <c r="NOF1027" s="207" t="s">
        <v>540</v>
      </c>
      <c r="NOG1027" s="208">
        <v>900</v>
      </c>
      <c r="NOH1027" s="208">
        <v>900</v>
      </c>
      <c r="NOI1027" s="209">
        <v>27</v>
      </c>
      <c r="NOJ1027" s="210" t="s">
        <v>538</v>
      </c>
      <c r="NOK1027" s="210" t="s">
        <v>866</v>
      </c>
      <c r="NOL1027" s="207" t="s">
        <v>17</v>
      </c>
      <c r="NOM1027" s="211">
        <v>1</v>
      </c>
      <c r="NON1027" s="207" t="s">
        <v>540</v>
      </c>
      <c r="NOO1027" s="208">
        <v>900</v>
      </c>
      <c r="NOP1027" s="208">
        <v>900</v>
      </c>
      <c r="NOQ1027" s="209">
        <v>27</v>
      </c>
      <c r="NOR1027" s="210" t="s">
        <v>538</v>
      </c>
      <c r="NOS1027" s="210" t="s">
        <v>866</v>
      </c>
      <c r="NOT1027" s="207" t="s">
        <v>17</v>
      </c>
      <c r="NOU1027" s="211">
        <v>1</v>
      </c>
      <c r="NOV1027" s="207" t="s">
        <v>540</v>
      </c>
      <c r="NOW1027" s="208">
        <v>900</v>
      </c>
      <c r="NOX1027" s="208">
        <v>900</v>
      </c>
      <c r="NOY1027" s="209">
        <v>27</v>
      </c>
      <c r="NOZ1027" s="210" t="s">
        <v>538</v>
      </c>
      <c r="NPA1027" s="210" t="s">
        <v>866</v>
      </c>
      <c r="NPB1027" s="207" t="s">
        <v>17</v>
      </c>
      <c r="NPC1027" s="211">
        <v>1</v>
      </c>
      <c r="NPD1027" s="207" t="s">
        <v>540</v>
      </c>
      <c r="NPE1027" s="208">
        <v>900</v>
      </c>
      <c r="NPF1027" s="208">
        <v>900</v>
      </c>
      <c r="NPG1027" s="209">
        <v>27</v>
      </c>
      <c r="NPH1027" s="210" t="s">
        <v>538</v>
      </c>
      <c r="NPI1027" s="210" t="s">
        <v>866</v>
      </c>
      <c r="NPJ1027" s="207" t="s">
        <v>17</v>
      </c>
      <c r="NPK1027" s="211">
        <v>1</v>
      </c>
      <c r="NPL1027" s="207" t="s">
        <v>540</v>
      </c>
      <c r="NPM1027" s="208">
        <v>900</v>
      </c>
      <c r="NPN1027" s="208">
        <v>900</v>
      </c>
      <c r="NPO1027" s="209">
        <v>27</v>
      </c>
      <c r="NPP1027" s="210" t="s">
        <v>538</v>
      </c>
      <c r="NPQ1027" s="210" t="s">
        <v>866</v>
      </c>
      <c r="NPR1027" s="207" t="s">
        <v>17</v>
      </c>
      <c r="NPS1027" s="211">
        <v>1</v>
      </c>
      <c r="NPT1027" s="207" t="s">
        <v>540</v>
      </c>
      <c r="NPU1027" s="208">
        <v>900</v>
      </c>
      <c r="NPV1027" s="208">
        <v>900</v>
      </c>
      <c r="NPW1027" s="209">
        <v>27</v>
      </c>
      <c r="NPX1027" s="210" t="s">
        <v>538</v>
      </c>
      <c r="NPY1027" s="210" t="s">
        <v>866</v>
      </c>
      <c r="NPZ1027" s="207" t="s">
        <v>17</v>
      </c>
      <c r="NQA1027" s="211">
        <v>1</v>
      </c>
      <c r="NQB1027" s="207" t="s">
        <v>540</v>
      </c>
      <c r="NQC1027" s="208">
        <v>900</v>
      </c>
      <c r="NQD1027" s="208">
        <v>900</v>
      </c>
      <c r="NQE1027" s="209">
        <v>27</v>
      </c>
      <c r="NQF1027" s="210" t="s">
        <v>538</v>
      </c>
      <c r="NQG1027" s="210" t="s">
        <v>866</v>
      </c>
      <c r="NQH1027" s="207" t="s">
        <v>17</v>
      </c>
      <c r="NQI1027" s="211">
        <v>1</v>
      </c>
      <c r="NQJ1027" s="207" t="s">
        <v>540</v>
      </c>
      <c r="NQK1027" s="208">
        <v>900</v>
      </c>
      <c r="NQL1027" s="208">
        <v>900</v>
      </c>
      <c r="NQM1027" s="209">
        <v>27</v>
      </c>
      <c r="NQN1027" s="210" t="s">
        <v>538</v>
      </c>
      <c r="NQO1027" s="210" t="s">
        <v>866</v>
      </c>
      <c r="NQP1027" s="207" t="s">
        <v>17</v>
      </c>
      <c r="NQQ1027" s="211">
        <v>1</v>
      </c>
      <c r="NQR1027" s="207" t="s">
        <v>540</v>
      </c>
      <c r="NQS1027" s="208">
        <v>900</v>
      </c>
      <c r="NQT1027" s="208">
        <v>900</v>
      </c>
      <c r="NQU1027" s="209">
        <v>27</v>
      </c>
      <c r="NQV1027" s="210" t="s">
        <v>538</v>
      </c>
      <c r="NQW1027" s="210" t="s">
        <v>866</v>
      </c>
      <c r="NQX1027" s="207" t="s">
        <v>17</v>
      </c>
      <c r="NQY1027" s="211">
        <v>1</v>
      </c>
      <c r="NQZ1027" s="207" t="s">
        <v>540</v>
      </c>
      <c r="NRA1027" s="208">
        <v>900</v>
      </c>
      <c r="NRB1027" s="208">
        <v>900</v>
      </c>
      <c r="NRC1027" s="209">
        <v>27</v>
      </c>
      <c r="NRD1027" s="210" t="s">
        <v>538</v>
      </c>
      <c r="NRE1027" s="210" t="s">
        <v>866</v>
      </c>
      <c r="NRF1027" s="207" t="s">
        <v>17</v>
      </c>
      <c r="NRG1027" s="211">
        <v>1</v>
      </c>
      <c r="NRH1027" s="207" t="s">
        <v>540</v>
      </c>
      <c r="NRI1027" s="208">
        <v>900</v>
      </c>
      <c r="NRJ1027" s="208">
        <v>900</v>
      </c>
      <c r="NRK1027" s="209">
        <v>27</v>
      </c>
      <c r="NRL1027" s="210" t="s">
        <v>538</v>
      </c>
      <c r="NRM1027" s="210" t="s">
        <v>866</v>
      </c>
      <c r="NRN1027" s="207" t="s">
        <v>17</v>
      </c>
      <c r="NRO1027" s="211">
        <v>1</v>
      </c>
      <c r="NRP1027" s="207" t="s">
        <v>540</v>
      </c>
      <c r="NRQ1027" s="208">
        <v>900</v>
      </c>
      <c r="NRR1027" s="208">
        <v>900</v>
      </c>
      <c r="NRS1027" s="209">
        <v>27</v>
      </c>
      <c r="NRT1027" s="210" t="s">
        <v>538</v>
      </c>
      <c r="NRU1027" s="210" t="s">
        <v>866</v>
      </c>
      <c r="NRV1027" s="207" t="s">
        <v>17</v>
      </c>
      <c r="NRW1027" s="211">
        <v>1</v>
      </c>
      <c r="NRX1027" s="207" t="s">
        <v>540</v>
      </c>
      <c r="NRY1027" s="208">
        <v>900</v>
      </c>
      <c r="NRZ1027" s="208">
        <v>900</v>
      </c>
      <c r="NSA1027" s="209">
        <v>27</v>
      </c>
      <c r="NSB1027" s="210" t="s">
        <v>538</v>
      </c>
      <c r="NSC1027" s="210" t="s">
        <v>866</v>
      </c>
      <c r="NSD1027" s="207" t="s">
        <v>17</v>
      </c>
      <c r="NSE1027" s="211">
        <v>1</v>
      </c>
      <c r="NSF1027" s="207" t="s">
        <v>540</v>
      </c>
      <c r="NSG1027" s="208">
        <v>900</v>
      </c>
      <c r="NSH1027" s="208">
        <v>900</v>
      </c>
      <c r="NSI1027" s="209">
        <v>27</v>
      </c>
      <c r="NSJ1027" s="210" t="s">
        <v>538</v>
      </c>
      <c r="NSK1027" s="210" t="s">
        <v>866</v>
      </c>
      <c r="NSL1027" s="207" t="s">
        <v>17</v>
      </c>
      <c r="NSM1027" s="211">
        <v>1</v>
      </c>
      <c r="NSN1027" s="207" t="s">
        <v>540</v>
      </c>
      <c r="NSO1027" s="208">
        <v>900</v>
      </c>
      <c r="NSP1027" s="208">
        <v>900</v>
      </c>
      <c r="NSQ1027" s="209">
        <v>27</v>
      </c>
      <c r="NSR1027" s="210" t="s">
        <v>538</v>
      </c>
      <c r="NSS1027" s="210" t="s">
        <v>866</v>
      </c>
      <c r="NST1027" s="207" t="s">
        <v>17</v>
      </c>
      <c r="NSU1027" s="211">
        <v>1</v>
      </c>
      <c r="NSV1027" s="207" t="s">
        <v>540</v>
      </c>
      <c r="NSW1027" s="208">
        <v>900</v>
      </c>
      <c r="NSX1027" s="208">
        <v>900</v>
      </c>
      <c r="NSY1027" s="209">
        <v>27</v>
      </c>
      <c r="NSZ1027" s="210" t="s">
        <v>538</v>
      </c>
      <c r="NTA1027" s="210" t="s">
        <v>866</v>
      </c>
      <c r="NTB1027" s="207" t="s">
        <v>17</v>
      </c>
      <c r="NTC1027" s="211">
        <v>1</v>
      </c>
      <c r="NTD1027" s="207" t="s">
        <v>540</v>
      </c>
      <c r="NTE1027" s="208">
        <v>900</v>
      </c>
      <c r="NTF1027" s="208">
        <v>900</v>
      </c>
      <c r="NTG1027" s="209">
        <v>27</v>
      </c>
      <c r="NTH1027" s="210" t="s">
        <v>538</v>
      </c>
      <c r="NTI1027" s="210" t="s">
        <v>866</v>
      </c>
      <c r="NTJ1027" s="207" t="s">
        <v>17</v>
      </c>
      <c r="NTK1027" s="211">
        <v>1</v>
      </c>
      <c r="NTL1027" s="207" t="s">
        <v>540</v>
      </c>
      <c r="NTM1027" s="208">
        <v>900</v>
      </c>
      <c r="NTN1027" s="208">
        <v>900</v>
      </c>
      <c r="NTO1027" s="209">
        <v>27</v>
      </c>
      <c r="NTP1027" s="210" t="s">
        <v>538</v>
      </c>
      <c r="NTQ1027" s="210" t="s">
        <v>866</v>
      </c>
      <c r="NTR1027" s="207" t="s">
        <v>17</v>
      </c>
      <c r="NTS1027" s="211">
        <v>1</v>
      </c>
      <c r="NTT1027" s="207" t="s">
        <v>540</v>
      </c>
      <c r="NTU1027" s="208">
        <v>900</v>
      </c>
      <c r="NTV1027" s="208">
        <v>900</v>
      </c>
      <c r="NTW1027" s="209">
        <v>27</v>
      </c>
      <c r="NTX1027" s="210" t="s">
        <v>538</v>
      </c>
      <c r="NTY1027" s="210" t="s">
        <v>866</v>
      </c>
      <c r="NTZ1027" s="207" t="s">
        <v>17</v>
      </c>
      <c r="NUA1027" s="211">
        <v>1</v>
      </c>
      <c r="NUB1027" s="207" t="s">
        <v>540</v>
      </c>
      <c r="NUC1027" s="208">
        <v>900</v>
      </c>
      <c r="NUD1027" s="208">
        <v>900</v>
      </c>
      <c r="NUE1027" s="209">
        <v>27</v>
      </c>
      <c r="NUF1027" s="210" t="s">
        <v>538</v>
      </c>
      <c r="NUG1027" s="210" t="s">
        <v>866</v>
      </c>
      <c r="NUH1027" s="207" t="s">
        <v>17</v>
      </c>
      <c r="NUI1027" s="211">
        <v>1</v>
      </c>
      <c r="NUJ1027" s="207" t="s">
        <v>540</v>
      </c>
      <c r="NUK1027" s="208">
        <v>900</v>
      </c>
      <c r="NUL1027" s="208">
        <v>900</v>
      </c>
      <c r="NUM1027" s="209">
        <v>27</v>
      </c>
      <c r="NUN1027" s="210" t="s">
        <v>538</v>
      </c>
      <c r="NUO1027" s="210" t="s">
        <v>866</v>
      </c>
      <c r="NUP1027" s="207" t="s">
        <v>17</v>
      </c>
      <c r="NUQ1027" s="211">
        <v>1</v>
      </c>
      <c r="NUR1027" s="207" t="s">
        <v>540</v>
      </c>
      <c r="NUS1027" s="208">
        <v>900</v>
      </c>
      <c r="NUT1027" s="208">
        <v>900</v>
      </c>
      <c r="NUU1027" s="209">
        <v>27</v>
      </c>
      <c r="NUV1027" s="210" t="s">
        <v>538</v>
      </c>
      <c r="NUW1027" s="210" t="s">
        <v>866</v>
      </c>
      <c r="NUX1027" s="207" t="s">
        <v>17</v>
      </c>
      <c r="NUY1027" s="211">
        <v>1</v>
      </c>
      <c r="NUZ1027" s="207" t="s">
        <v>540</v>
      </c>
      <c r="NVA1027" s="208">
        <v>900</v>
      </c>
      <c r="NVB1027" s="208">
        <v>900</v>
      </c>
      <c r="NVC1027" s="209">
        <v>27</v>
      </c>
      <c r="NVD1027" s="210" t="s">
        <v>538</v>
      </c>
      <c r="NVE1027" s="210" t="s">
        <v>866</v>
      </c>
      <c r="NVF1027" s="207" t="s">
        <v>17</v>
      </c>
      <c r="NVG1027" s="211">
        <v>1</v>
      </c>
      <c r="NVH1027" s="207" t="s">
        <v>540</v>
      </c>
      <c r="NVI1027" s="208">
        <v>900</v>
      </c>
      <c r="NVJ1027" s="208">
        <v>900</v>
      </c>
      <c r="NVK1027" s="209">
        <v>27</v>
      </c>
      <c r="NVL1027" s="210" t="s">
        <v>538</v>
      </c>
      <c r="NVM1027" s="210" t="s">
        <v>866</v>
      </c>
      <c r="NVN1027" s="207" t="s">
        <v>17</v>
      </c>
      <c r="NVO1027" s="211">
        <v>1</v>
      </c>
      <c r="NVP1027" s="207" t="s">
        <v>540</v>
      </c>
      <c r="NVQ1027" s="208">
        <v>900</v>
      </c>
      <c r="NVR1027" s="208">
        <v>900</v>
      </c>
      <c r="NVS1027" s="209">
        <v>27</v>
      </c>
      <c r="NVT1027" s="210" t="s">
        <v>538</v>
      </c>
      <c r="NVU1027" s="210" t="s">
        <v>866</v>
      </c>
      <c r="NVV1027" s="207" t="s">
        <v>17</v>
      </c>
      <c r="NVW1027" s="211">
        <v>1</v>
      </c>
      <c r="NVX1027" s="207" t="s">
        <v>540</v>
      </c>
      <c r="NVY1027" s="208">
        <v>900</v>
      </c>
      <c r="NVZ1027" s="208">
        <v>900</v>
      </c>
      <c r="NWA1027" s="209">
        <v>27</v>
      </c>
      <c r="NWB1027" s="210" t="s">
        <v>538</v>
      </c>
      <c r="NWC1027" s="210" t="s">
        <v>866</v>
      </c>
      <c r="NWD1027" s="207" t="s">
        <v>17</v>
      </c>
      <c r="NWE1027" s="211">
        <v>1</v>
      </c>
      <c r="NWF1027" s="207" t="s">
        <v>540</v>
      </c>
      <c r="NWG1027" s="208">
        <v>900</v>
      </c>
      <c r="NWH1027" s="208">
        <v>900</v>
      </c>
      <c r="NWI1027" s="209">
        <v>27</v>
      </c>
      <c r="NWJ1027" s="210" t="s">
        <v>538</v>
      </c>
      <c r="NWK1027" s="210" t="s">
        <v>866</v>
      </c>
      <c r="NWL1027" s="207" t="s">
        <v>17</v>
      </c>
      <c r="NWM1027" s="211">
        <v>1</v>
      </c>
      <c r="NWN1027" s="207" t="s">
        <v>540</v>
      </c>
      <c r="NWO1027" s="208">
        <v>900</v>
      </c>
      <c r="NWP1027" s="208">
        <v>900</v>
      </c>
      <c r="NWQ1027" s="209">
        <v>27</v>
      </c>
      <c r="NWR1027" s="210" t="s">
        <v>538</v>
      </c>
      <c r="NWS1027" s="210" t="s">
        <v>866</v>
      </c>
      <c r="NWT1027" s="207" t="s">
        <v>17</v>
      </c>
      <c r="NWU1027" s="211">
        <v>1</v>
      </c>
      <c r="NWV1027" s="207" t="s">
        <v>540</v>
      </c>
      <c r="NWW1027" s="208">
        <v>900</v>
      </c>
      <c r="NWX1027" s="208">
        <v>900</v>
      </c>
      <c r="NWY1027" s="209">
        <v>27</v>
      </c>
      <c r="NWZ1027" s="210" t="s">
        <v>538</v>
      </c>
      <c r="NXA1027" s="210" t="s">
        <v>866</v>
      </c>
      <c r="NXB1027" s="207" t="s">
        <v>17</v>
      </c>
      <c r="NXC1027" s="211">
        <v>1</v>
      </c>
      <c r="NXD1027" s="207" t="s">
        <v>540</v>
      </c>
      <c r="NXE1027" s="208">
        <v>900</v>
      </c>
      <c r="NXF1027" s="208">
        <v>900</v>
      </c>
      <c r="NXG1027" s="209">
        <v>27</v>
      </c>
      <c r="NXH1027" s="210" t="s">
        <v>538</v>
      </c>
      <c r="NXI1027" s="210" t="s">
        <v>866</v>
      </c>
      <c r="NXJ1027" s="207" t="s">
        <v>17</v>
      </c>
      <c r="NXK1027" s="211">
        <v>1</v>
      </c>
      <c r="NXL1027" s="207" t="s">
        <v>540</v>
      </c>
      <c r="NXM1027" s="208">
        <v>900</v>
      </c>
      <c r="NXN1027" s="208">
        <v>900</v>
      </c>
      <c r="NXO1027" s="209">
        <v>27</v>
      </c>
      <c r="NXP1027" s="210" t="s">
        <v>538</v>
      </c>
      <c r="NXQ1027" s="210" t="s">
        <v>866</v>
      </c>
      <c r="NXR1027" s="207" t="s">
        <v>17</v>
      </c>
      <c r="NXS1027" s="211">
        <v>1</v>
      </c>
      <c r="NXT1027" s="207" t="s">
        <v>540</v>
      </c>
      <c r="NXU1027" s="208">
        <v>900</v>
      </c>
      <c r="NXV1027" s="208">
        <v>900</v>
      </c>
      <c r="NXW1027" s="209">
        <v>27</v>
      </c>
      <c r="NXX1027" s="210" t="s">
        <v>538</v>
      </c>
      <c r="NXY1027" s="210" t="s">
        <v>866</v>
      </c>
      <c r="NXZ1027" s="207" t="s">
        <v>17</v>
      </c>
      <c r="NYA1027" s="211">
        <v>1</v>
      </c>
      <c r="NYB1027" s="207" t="s">
        <v>540</v>
      </c>
      <c r="NYC1027" s="208">
        <v>900</v>
      </c>
      <c r="NYD1027" s="208">
        <v>900</v>
      </c>
      <c r="NYE1027" s="209">
        <v>27</v>
      </c>
      <c r="NYF1027" s="210" t="s">
        <v>538</v>
      </c>
      <c r="NYG1027" s="210" t="s">
        <v>866</v>
      </c>
      <c r="NYH1027" s="207" t="s">
        <v>17</v>
      </c>
      <c r="NYI1027" s="211">
        <v>1</v>
      </c>
      <c r="NYJ1027" s="207" t="s">
        <v>540</v>
      </c>
      <c r="NYK1027" s="208">
        <v>900</v>
      </c>
      <c r="NYL1027" s="208">
        <v>900</v>
      </c>
      <c r="NYM1027" s="209">
        <v>27</v>
      </c>
      <c r="NYN1027" s="210" t="s">
        <v>538</v>
      </c>
      <c r="NYO1027" s="210" t="s">
        <v>866</v>
      </c>
      <c r="NYP1027" s="207" t="s">
        <v>17</v>
      </c>
      <c r="NYQ1027" s="211">
        <v>1</v>
      </c>
      <c r="NYR1027" s="207" t="s">
        <v>540</v>
      </c>
      <c r="NYS1027" s="208">
        <v>900</v>
      </c>
      <c r="NYT1027" s="208">
        <v>900</v>
      </c>
      <c r="NYU1027" s="209">
        <v>27</v>
      </c>
      <c r="NYV1027" s="210" t="s">
        <v>538</v>
      </c>
      <c r="NYW1027" s="210" t="s">
        <v>866</v>
      </c>
      <c r="NYX1027" s="207" t="s">
        <v>17</v>
      </c>
      <c r="NYY1027" s="211">
        <v>1</v>
      </c>
      <c r="NYZ1027" s="207" t="s">
        <v>540</v>
      </c>
      <c r="NZA1027" s="208">
        <v>900</v>
      </c>
      <c r="NZB1027" s="208">
        <v>900</v>
      </c>
      <c r="NZC1027" s="209">
        <v>27</v>
      </c>
      <c r="NZD1027" s="210" t="s">
        <v>538</v>
      </c>
      <c r="NZE1027" s="210" t="s">
        <v>866</v>
      </c>
      <c r="NZF1027" s="207" t="s">
        <v>17</v>
      </c>
      <c r="NZG1027" s="211">
        <v>1</v>
      </c>
      <c r="NZH1027" s="207" t="s">
        <v>540</v>
      </c>
      <c r="NZI1027" s="208">
        <v>900</v>
      </c>
      <c r="NZJ1027" s="208">
        <v>900</v>
      </c>
      <c r="NZK1027" s="209">
        <v>27</v>
      </c>
      <c r="NZL1027" s="210" t="s">
        <v>538</v>
      </c>
      <c r="NZM1027" s="210" t="s">
        <v>866</v>
      </c>
      <c r="NZN1027" s="207" t="s">
        <v>17</v>
      </c>
      <c r="NZO1027" s="211">
        <v>1</v>
      </c>
      <c r="NZP1027" s="207" t="s">
        <v>540</v>
      </c>
      <c r="NZQ1027" s="208">
        <v>900</v>
      </c>
      <c r="NZR1027" s="208">
        <v>900</v>
      </c>
      <c r="NZS1027" s="209">
        <v>27</v>
      </c>
      <c r="NZT1027" s="210" t="s">
        <v>538</v>
      </c>
      <c r="NZU1027" s="210" t="s">
        <v>866</v>
      </c>
      <c r="NZV1027" s="207" t="s">
        <v>17</v>
      </c>
      <c r="NZW1027" s="211">
        <v>1</v>
      </c>
      <c r="NZX1027" s="207" t="s">
        <v>540</v>
      </c>
      <c r="NZY1027" s="208">
        <v>900</v>
      </c>
      <c r="NZZ1027" s="208">
        <v>900</v>
      </c>
      <c r="OAA1027" s="209">
        <v>27</v>
      </c>
      <c r="OAB1027" s="210" t="s">
        <v>538</v>
      </c>
      <c r="OAC1027" s="210" t="s">
        <v>866</v>
      </c>
      <c r="OAD1027" s="207" t="s">
        <v>17</v>
      </c>
      <c r="OAE1027" s="211">
        <v>1</v>
      </c>
      <c r="OAF1027" s="207" t="s">
        <v>540</v>
      </c>
      <c r="OAG1027" s="208">
        <v>900</v>
      </c>
      <c r="OAH1027" s="208">
        <v>900</v>
      </c>
      <c r="OAI1027" s="209">
        <v>27</v>
      </c>
      <c r="OAJ1027" s="210" t="s">
        <v>538</v>
      </c>
      <c r="OAK1027" s="210" t="s">
        <v>866</v>
      </c>
      <c r="OAL1027" s="207" t="s">
        <v>17</v>
      </c>
      <c r="OAM1027" s="211">
        <v>1</v>
      </c>
      <c r="OAN1027" s="207" t="s">
        <v>540</v>
      </c>
      <c r="OAO1027" s="208">
        <v>900</v>
      </c>
      <c r="OAP1027" s="208">
        <v>900</v>
      </c>
      <c r="OAQ1027" s="209">
        <v>27</v>
      </c>
      <c r="OAR1027" s="210" t="s">
        <v>538</v>
      </c>
      <c r="OAS1027" s="210" t="s">
        <v>866</v>
      </c>
      <c r="OAT1027" s="207" t="s">
        <v>17</v>
      </c>
      <c r="OAU1027" s="211">
        <v>1</v>
      </c>
      <c r="OAV1027" s="207" t="s">
        <v>540</v>
      </c>
      <c r="OAW1027" s="208">
        <v>900</v>
      </c>
      <c r="OAX1027" s="208">
        <v>900</v>
      </c>
      <c r="OAY1027" s="209">
        <v>27</v>
      </c>
      <c r="OAZ1027" s="210" t="s">
        <v>538</v>
      </c>
      <c r="OBA1027" s="210" t="s">
        <v>866</v>
      </c>
      <c r="OBB1027" s="207" t="s">
        <v>17</v>
      </c>
      <c r="OBC1027" s="211">
        <v>1</v>
      </c>
      <c r="OBD1027" s="207" t="s">
        <v>540</v>
      </c>
      <c r="OBE1027" s="208">
        <v>900</v>
      </c>
      <c r="OBF1027" s="208">
        <v>900</v>
      </c>
      <c r="OBG1027" s="209">
        <v>27</v>
      </c>
      <c r="OBH1027" s="210" t="s">
        <v>538</v>
      </c>
      <c r="OBI1027" s="210" t="s">
        <v>866</v>
      </c>
      <c r="OBJ1027" s="207" t="s">
        <v>17</v>
      </c>
      <c r="OBK1027" s="211">
        <v>1</v>
      </c>
      <c r="OBL1027" s="207" t="s">
        <v>540</v>
      </c>
      <c r="OBM1027" s="208">
        <v>900</v>
      </c>
      <c r="OBN1027" s="208">
        <v>900</v>
      </c>
      <c r="OBO1027" s="209">
        <v>27</v>
      </c>
      <c r="OBP1027" s="210" t="s">
        <v>538</v>
      </c>
      <c r="OBQ1027" s="210" t="s">
        <v>866</v>
      </c>
      <c r="OBR1027" s="207" t="s">
        <v>17</v>
      </c>
      <c r="OBS1027" s="211">
        <v>1</v>
      </c>
      <c r="OBT1027" s="207" t="s">
        <v>540</v>
      </c>
      <c r="OBU1027" s="208">
        <v>900</v>
      </c>
      <c r="OBV1027" s="208">
        <v>900</v>
      </c>
      <c r="OBW1027" s="209">
        <v>27</v>
      </c>
      <c r="OBX1027" s="210" t="s">
        <v>538</v>
      </c>
      <c r="OBY1027" s="210" t="s">
        <v>866</v>
      </c>
      <c r="OBZ1027" s="207" t="s">
        <v>17</v>
      </c>
      <c r="OCA1027" s="211">
        <v>1</v>
      </c>
      <c r="OCB1027" s="207" t="s">
        <v>540</v>
      </c>
      <c r="OCC1027" s="208">
        <v>900</v>
      </c>
      <c r="OCD1027" s="208">
        <v>900</v>
      </c>
      <c r="OCE1027" s="209">
        <v>27</v>
      </c>
      <c r="OCF1027" s="210" t="s">
        <v>538</v>
      </c>
      <c r="OCG1027" s="210" t="s">
        <v>866</v>
      </c>
      <c r="OCH1027" s="207" t="s">
        <v>17</v>
      </c>
      <c r="OCI1027" s="211">
        <v>1</v>
      </c>
      <c r="OCJ1027" s="207" t="s">
        <v>540</v>
      </c>
      <c r="OCK1027" s="208">
        <v>900</v>
      </c>
      <c r="OCL1027" s="208">
        <v>900</v>
      </c>
      <c r="OCM1027" s="209">
        <v>27</v>
      </c>
      <c r="OCN1027" s="210" t="s">
        <v>538</v>
      </c>
      <c r="OCO1027" s="210" t="s">
        <v>866</v>
      </c>
      <c r="OCP1027" s="207" t="s">
        <v>17</v>
      </c>
      <c r="OCQ1027" s="211">
        <v>1</v>
      </c>
      <c r="OCR1027" s="207" t="s">
        <v>540</v>
      </c>
      <c r="OCS1027" s="208">
        <v>900</v>
      </c>
      <c r="OCT1027" s="208">
        <v>900</v>
      </c>
      <c r="OCU1027" s="209">
        <v>27</v>
      </c>
      <c r="OCV1027" s="210" t="s">
        <v>538</v>
      </c>
      <c r="OCW1027" s="210" t="s">
        <v>866</v>
      </c>
      <c r="OCX1027" s="207" t="s">
        <v>17</v>
      </c>
      <c r="OCY1027" s="211">
        <v>1</v>
      </c>
      <c r="OCZ1027" s="207" t="s">
        <v>540</v>
      </c>
      <c r="ODA1027" s="208">
        <v>900</v>
      </c>
      <c r="ODB1027" s="208">
        <v>900</v>
      </c>
      <c r="ODC1027" s="209">
        <v>27</v>
      </c>
      <c r="ODD1027" s="210" t="s">
        <v>538</v>
      </c>
      <c r="ODE1027" s="210" t="s">
        <v>866</v>
      </c>
      <c r="ODF1027" s="207" t="s">
        <v>17</v>
      </c>
      <c r="ODG1027" s="211">
        <v>1</v>
      </c>
      <c r="ODH1027" s="207" t="s">
        <v>540</v>
      </c>
      <c r="ODI1027" s="208">
        <v>900</v>
      </c>
      <c r="ODJ1027" s="208">
        <v>900</v>
      </c>
      <c r="ODK1027" s="209">
        <v>27</v>
      </c>
      <c r="ODL1027" s="210" t="s">
        <v>538</v>
      </c>
      <c r="ODM1027" s="210" t="s">
        <v>866</v>
      </c>
      <c r="ODN1027" s="207" t="s">
        <v>17</v>
      </c>
      <c r="ODO1027" s="211">
        <v>1</v>
      </c>
      <c r="ODP1027" s="207" t="s">
        <v>540</v>
      </c>
      <c r="ODQ1027" s="208">
        <v>900</v>
      </c>
      <c r="ODR1027" s="208">
        <v>900</v>
      </c>
      <c r="ODS1027" s="209">
        <v>27</v>
      </c>
      <c r="ODT1027" s="210" t="s">
        <v>538</v>
      </c>
      <c r="ODU1027" s="210" t="s">
        <v>866</v>
      </c>
      <c r="ODV1027" s="207" t="s">
        <v>17</v>
      </c>
      <c r="ODW1027" s="211">
        <v>1</v>
      </c>
      <c r="ODX1027" s="207" t="s">
        <v>540</v>
      </c>
      <c r="ODY1027" s="208">
        <v>900</v>
      </c>
      <c r="ODZ1027" s="208">
        <v>900</v>
      </c>
      <c r="OEA1027" s="209">
        <v>27</v>
      </c>
      <c r="OEB1027" s="210" t="s">
        <v>538</v>
      </c>
      <c r="OEC1027" s="210" t="s">
        <v>866</v>
      </c>
      <c r="OED1027" s="207" t="s">
        <v>17</v>
      </c>
      <c r="OEE1027" s="211">
        <v>1</v>
      </c>
      <c r="OEF1027" s="207" t="s">
        <v>540</v>
      </c>
      <c r="OEG1027" s="208">
        <v>900</v>
      </c>
      <c r="OEH1027" s="208">
        <v>900</v>
      </c>
      <c r="OEI1027" s="209">
        <v>27</v>
      </c>
      <c r="OEJ1027" s="210" t="s">
        <v>538</v>
      </c>
      <c r="OEK1027" s="210" t="s">
        <v>866</v>
      </c>
      <c r="OEL1027" s="207" t="s">
        <v>17</v>
      </c>
      <c r="OEM1027" s="211">
        <v>1</v>
      </c>
      <c r="OEN1027" s="207" t="s">
        <v>540</v>
      </c>
      <c r="OEO1027" s="208">
        <v>900</v>
      </c>
      <c r="OEP1027" s="208">
        <v>900</v>
      </c>
      <c r="OEQ1027" s="209">
        <v>27</v>
      </c>
      <c r="OER1027" s="210" t="s">
        <v>538</v>
      </c>
      <c r="OES1027" s="210" t="s">
        <v>866</v>
      </c>
      <c r="OET1027" s="207" t="s">
        <v>17</v>
      </c>
      <c r="OEU1027" s="211">
        <v>1</v>
      </c>
      <c r="OEV1027" s="207" t="s">
        <v>540</v>
      </c>
      <c r="OEW1027" s="208">
        <v>900</v>
      </c>
      <c r="OEX1027" s="208">
        <v>900</v>
      </c>
      <c r="OEY1027" s="209">
        <v>27</v>
      </c>
      <c r="OEZ1027" s="210" t="s">
        <v>538</v>
      </c>
      <c r="OFA1027" s="210" t="s">
        <v>866</v>
      </c>
      <c r="OFB1027" s="207" t="s">
        <v>17</v>
      </c>
      <c r="OFC1027" s="211">
        <v>1</v>
      </c>
      <c r="OFD1027" s="207" t="s">
        <v>540</v>
      </c>
      <c r="OFE1027" s="208">
        <v>900</v>
      </c>
      <c r="OFF1027" s="208">
        <v>900</v>
      </c>
      <c r="OFG1027" s="209">
        <v>27</v>
      </c>
      <c r="OFH1027" s="210" t="s">
        <v>538</v>
      </c>
      <c r="OFI1027" s="210" t="s">
        <v>866</v>
      </c>
      <c r="OFJ1027" s="207" t="s">
        <v>17</v>
      </c>
      <c r="OFK1027" s="211">
        <v>1</v>
      </c>
      <c r="OFL1027" s="207" t="s">
        <v>540</v>
      </c>
      <c r="OFM1027" s="208">
        <v>900</v>
      </c>
      <c r="OFN1027" s="208">
        <v>900</v>
      </c>
      <c r="OFO1027" s="209">
        <v>27</v>
      </c>
      <c r="OFP1027" s="210" t="s">
        <v>538</v>
      </c>
      <c r="OFQ1027" s="210" t="s">
        <v>866</v>
      </c>
      <c r="OFR1027" s="207" t="s">
        <v>17</v>
      </c>
      <c r="OFS1027" s="211">
        <v>1</v>
      </c>
      <c r="OFT1027" s="207" t="s">
        <v>540</v>
      </c>
      <c r="OFU1027" s="208">
        <v>900</v>
      </c>
      <c r="OFV1027" s="208">
        <v>900</v>
      </c>
      <c r="OFW1027" s="209">
        <v>27</v>
      </c>
      <c r="OFX1027" s="210" t="s">
        <v>538</v>
      </c>
      <c r="OFY1027" s="210" t="s">
        <v>866</v>
      </c>
      <c r="OFZ1027" s="207" t="s">
        <v>17</v>
      </c>
      <c r="OGA1027" s="211">
        <v>1</v>
      </c>
      <c r="OGB1027" s="207" t="s">
        <v>540</v>
      </c>
      <c r="OGC1027" s="208">
        <v>900</v>
      </c>
      <c r="OGD1027" s="208">
        <v>900</v>
      </c>
      <c r="OGE1027" s="209">
        <v>27</v>
      </c>
      <c r="OGF1027" s="210" t="s">
        <v>538</v>
      </c>
      <c r="OGG1027" s="210" t="s">
        <v>866</v>
      </c>
      <c r="OGH1027" s="207" t="s">
        <v>17</v>
      </c>
      <c r="OGI1027" s="211">
        <v>1</v>
      </c>
      <c r="OGJ1027" s="207" t="s">
        <v>540</v>
      </c>
      <c r="OGK1027" s="208">
        <v>900</v>
      </c>
      <c r="OGL1027" s="208">
        <v>900</v>
      </c>
      <c r="OGM1027" s="209">
        <v>27</v>
      </c>
      <c r="OGN1027" s="210" t="s">
        <v>538</v>
      </c>
      <c r="OGO1027" s="210" t="s">
        <v>866</v>
      </c>
      <c r="OGP1027" s="207" t="s">
        <v>17</v>
      </c>
      <c r="OGQ1027" s="211">
        <v>1</v>
      </c>
      <c r="OGR1027" s="207" t="s">
        <v>540</v>
      </c>
      <c r="OGS1027" s="208">
        <v>900</v>
      </c>
      <c r="OGT1027" s="208">
        <v>900</v>
      </c>
      <c r="OGU1027" s="209">
        <v>27</v>
      </c>
      <c r="OGV1027" s="210" t="s">
        <v>538</v>
      </c>
      <c r="OGW1027" s="210" t="s">
        <v>866</v>
      </c>
      <c r="OGX1027" s="207" t="s">
        <v>17</v>
      </c>
      <c r="OGY1027" s="211">
        <v>1</v>
      </c>
      <c r="OGZ1027" s="207" t="s">
        <v>540</v>
      </c>
      <c r="OHA1027" s="208">
        <v>900</v>
      </c>
      <c r="OHB1027" s="208">
        <v>900</v>
      </c>
      <c r="OHC1027" s="209">
        <v>27</v>
      </c>
      <c r="OHD1027" s="210" t="s">
        <v>538</v>
      </c>
      <c r="OHE1027" s="210" t="s">
        <v>866</v>
      </c>
      <c r="OHF1027" s="207" t="s">
        <v>17</v>
      </c>
      <c r="OHG1027" s="211">
        <v>1</v>
      </c>
      <c r="OHH1027" s="207" t="s">
        <v>540</v>
      </c>
      <c r="OHI1027" s="208">
        <v>900</v>
      </c>
      <c r="OHJ1027" s="208">
        <v>900</v>
      </c>
      <c r="OHK1027" s="209">
        <v>27</v>
      </c>
      <c r="OHL1027" s="210" t="s">
        <v>538</v>
      </c>
      <c r="OHM1027" s="210" t="s">
        <v>866</v>
      </c>
      <c r="OHN1027" s="207" t="s">
        <v>17</v>
      </c>
      <c r="OHO1027" s="211">
        <v>1</v>
      </c>
      <c r="OHP1027" s="207" t="s">
        <v>540</v>
      </c>
      <c r="OHQ1027" s="208">
        <v>900</v>
      </c>
      <c r="OHR1027" s="208">
        <v>900</v>
      </c>
      <c r="OHS1027" s="209">
        <v>27</v>
      </c>
      <c r="OHT1027" s="210" t="s">
        <v>538</v>
      </c>
      <c r="OHU1027" s="210" t="s">
        <v>866</v>
      </c>
      <c r="OHV1027" s="207" t="s">
        <v>17</v>
      </c>
      <c r="OHW1027" s="211">
        <v>1</v>
      </c>
      <c r="OHX1027" s="207" t="s">
        <v>540</v>
      </c>
      <c r="OHY1027" s="208">
        <v>900</v>
      </c>
      <c r="OHZ1027" s="208">
        <v>900</v>
      </c>
      <c r="OIA1027" s="209">
        <v>27</v>
      </c>
      <c r="OIB1027" s="210" t="s">
        <v>538</v>
      </c>
      <c r="OIC1027" s="210" t="s">
        <v>866</v>
      </c>
      <c r="OID1027" s="207" t="s">
        <v>17</v>
      </c>
      <c r="OIE1027" s="211">
        <v>1</v>
      </c>
      <c r="OIF1027" s="207" t="s">
        <v>540</v>
      </c>
      <c r="OIG1027" s="208">
        <v>900</v>
      </c>
      <c r="OIH1027" s="208">
        <v>900</v>
      </c>
      <c r="OII1027" s="209">
        <v>27</v>
      </c>
      <c r="OIJ1027" s="210" t="s">
        <v>538</v>
      </c>
      <c r="OIK1027" s="210" t="s">
        <v>866</v>
      </c>
      <c r="OIL1027" s="207" t="s">
        <v>17</v>
      </c>
      <c r="OIM1027" s="211">
        <v>1</v>
      </c>
      <c r="OIN1027" s="207" t="s">
        <v>540</v>
      </c>
      <c r="OIO1027" s="208">
        <v>900</v>
      </c>
      <c r="OIP1027" s="208">
        <v>900</v>
      </c>
      <c r="OIQ1027" s="209">
        <v>27</v>
      </c>
      <c r="OIR1027" s="210" t="s">
        <v>538</v>
      </c>
      <c r="OIS1027" s="210" t="s">
        <v>866</v>
      </c>
      <c r="OIT1027" s="207" t="s">
        <v>17</v>
      </c>
      <c r="OIU1027" s="211">
        <v>1</v>
      </c>
      <c r="OIV1027" s="207" t="s">
        <v>540</v>
      </c>
      <c r="OIW1027" s="208">
        <v>900</v>
      </c>
      <c r="OIX1027" s="208">
        <v>900</v>
      </c>
      <c r="OIY1027" s="209">
        <v>27</v>
      </c>
      <c r="OIZ1027" s="210" t="s">
        <v>538</v>
      </c>
      <c r="OJA1027" s="210" t="s">
        <v>866</v>
      </c>
      <c r="OJB1027" s="207" t="s">
        <v>17</v>
      </c>
      <c r="OJC1027" s="211">
        <v>1</v>
      </c>
      <c r="OJD1027" s="207" t="s">
        <v>540</v>
      </c>
      <c r="OJE1027" s="208">
        <v>900</v>
      </c>
      <c r="OJF1027" s="208">
        <v>900</v>
      </c>
      <c r="OJG1027" s="209">
        <v>27</v>
      </c>
      <c r="OJH1027" s="210" t="s">
        <v>538</v>
      </c>
      <c r="OJI1027" s="210" t="s">
        <v>866</v>
      </c>
      <c r="OJJ1027" s="207" t="s">
        <v>17</v>
      </c>
      <c r="OJK1027" s="211">
        <v>1</v>
      </c>
      <c r="OJL1027" s="207" t="s">
        <v>540</v>
      </c>
      <c r="OJM1027" s="208">
        <v>900</v>
      </c>
      <c r="OJN1027" s="208">
        <v>900</v>
      </c>
      <c r="OJO1027" s="209">
        <v>27</v>
      </c>
      <c r="OJP1027" s="210" t="s">
        <v>538</v>
      </c>
      <c r="OJQ1027" s="210" t="s">
        <v>866</v>
      </c>
      <c r="OJR1027" s="207" t="s">
        <v>17</v>
      </c>
      <c r="OJS1027" s="211">
        <v>1</v>
      </c>
      <c r="OJT1027" s="207" t="s">
        <v>540</v>
      </c>
      <c r="OJU1027" s="208">
        <v>900</v>
      </c>
      <c r="OJV1027" s="208">
        <v>900</v>
      </c>
      <c r="OJW1027" s="209">
        <v>27</v>
      </c>
      <c r="OJX1027" s="210" t="s">
        <v>538</v>
      </c>
      <c r="OJY1027" s="210" t="s">
        <v>866</v>
      </c>
      <c r="OJZ1027" s="207" t="s">
        <v>17</v>
      </c>
      <c r="OKA1027" s="211">
        <v>1</v>
      </c>
      <c r="OKB1027" s="207" t="s">
        <v>540</v>
      </c>
      <c r="OKC1027" s="208">
        <v>900</v>
      </c>
      <c r="OKD1027" s="208">
        <v>900</v>
      </c>
      <c r="OKE1027" s="209">
        <v>27</v>
      </c>
      <c r="OKF1027" s="210" t="s">
        <v>538</v>
      </c>
      <c r="OKG1027" s="210" t="s">
        <v>866</v>
      </c>
      <c r="OKH1027" s="207" t="s">
        <v>17</v>
      </c>
      <c r="OKI1027" s="211">
        <v>1</v>
      </c>
      <c r="OKJ1027" s="207" t="s">
        <v>540</v>
      </c>
      <c r="OKK1027" s="208">
        <v>900</v>
      </c>
      <c r="OKL1027" s="208">
        <v>900</v>
      </c>
      <c r="OKM1027" s="209">
        <v>27</v>
      </c>
      <c r="OKN1027" s="210" t="s">
        <v>538</v>
      </c>
      <c r="OKO1027" s="210" t="s">
        <v>866</v>
      </c>
      <c r="OKP1027" s="207" t="s">
        <v>17</v>
      </c>
      <c r="OKQ1027" s="211">
        <v>1</v>
      </c>
      <c r="OKR1027" s="207" t="s">
        <v>540</v>
      </c>
      <c r="OKS1027" s="208">
        <v>900</v>
      </c>
      <c r="OKT1027" s="208">
        <v>900</v>
      </c>
      <c r="OKU1027" s="209">
        <v>27</v>
      </c>
      <c r="OKV1027" s="210" t="s">
        <v>538</v>
      </c>
      <c r="OKW1027" s="210" t="s">
        <v>866</v>
      </c>
      <c r="OKX1027" s="207" t="s">
        <v>17</v>
      </c>
      <c r="OKY1027" s="211">
        <v>1</v>
      </c>
      <c r="OKZ1027" s="207" t="s">
        <v>540</v>
      </c>
      <c r="OLA1027" s="208">
        <v>900</v>
      </c>
      <c r="OLB1027" s="208">
        <v>900</v>
      </c>
      <c r="OLC1027" s="209">
        <v>27</v>
      </c>
      <c r="OLD1027" s="210" t="s">
        <v>538</v>
      </c>
      <c r="OLE1027" s="210" t="s">
        <v>866</v>
      </c>
      <c r="OLF1027" s="207" t="s">
        <v>17</v>
      </c>
      <c r="OLG1027" s="211">
        <v>1</v>
      </c>
      <c r="OLH1027" s="207" t="s">
        <v>540</v>
      </c>
      <c r="OLI1027" s="208">
        <v>900</v>
      </c>
      <c r="OLJ1027" s="208">
        <v>900</v>
      </c>
      <c r="OLK1027" s="209">
        <v>27</v>
      </c>
      <c r="OLL1027" s="210" t="s">
        <v>538</v>
      </c>
      <c r="OLM1027" s="210" t="s">
        <v>866</v>
      </c>
      <c r="OLN1027" s="207" t="s">
        <v>17</v>
      </c>
      <c r="OLO1027" s="211">
        <v>1</v>
      </c>
      <c r="OLP1027" s="207" t="s">
        <v>540</v>
      </c>
      <c r="OLQ1027" s="208">
        <v>900</v>
      </c>
      <c r="OLR1027" s="208">
        <v>900</v>
      </c>
      <c r="OLS1027" s="209">
        <v>27</v>
      </c>
      <c r="OLT1027" s="210" t="s">
        <v>538</v>
      </c>
      <c r="OLU1027" s="210" t="s">
        <v>866</v>
      </c>
      <c r="OLV1027" s="207" t="s">
        <v>17</v>
      </c>
      <c r="OLW1027" s="211">
        <v>1</v>
      </c>
      <c r="OLX1027" s="207" t="s">
        <v>540</v>
      </c>
      <c r="OLY1027" s="208">
        <v>900</v>
      </c>
      <c r="OLZ1027" s="208">
        <v>900</v>
      </c>
      <c r="OMA1027" s="209">
        <v>27</v>
      </c>
      <c r="OMB1027" s="210" t="s">
        <v>538</v>
      </c>
      <c r="OMC1027" s="210" t="s">
        <v>866</v>
      </c>
      <c r="OMD1027" s="207" t="s">
        <v>17</v>
      </c>
      <c r="OME1027" s="211">
        <v>1</v>
      </c>
      <c r="OMF1027" s="207" t="s">
        <v>540</v>
      </c>
      <c r="OMG1027" s="208">
        <v>900</v>
      </c>
      <c r="OMH1027" s="208">
        <v>900</v>
      </c>
      <c r="OMI1027" s="209">
        <v>27</v>
      </c>
      <c r="OMJ1027" s="210" t="s">
        <v>538</v>
      </c>
      <c r="OMK1027" s="210" t="s">
        <v>866</v>
      </c>
      <c r="OML1027" s="207" t="s">
        <v>17</v>
      </c>
      <c r="OMM1027" s="211">
        <v>1</v>
      </c>
      <c r="OMN1027" s="207" t="s">
        <v>540</v>
      </c>
      <c r="OMO1027" s="208">
        <v>900</v>
      </c>
      <c r="OMP1027" s="208">
        <v>900</v>
      </c>
      <c r="OMQ1027" s="209">
        <v>27</v>
      </c>
      <c r="OMR1027" s="210" t="s">
        <v>538</v>
      </c>
      <c r="OMS1027" s="210" t="s">
        <v>866</v>
      </c>
      <c r="OMT1027" s="207" t="s">
        <v>17</v>
      </c>
      <c r="OMU1027" s="211">
        <v>1</v>
      </c>
      <c r="OMV1027" s="207" t="s">
        <v>540</v>
      </c>
      <c r="OMW1027" s="208">
        <v>900</v>
      </c>
      <c r="OMX1027" s="208">
        <v>900</v>
      </c>
      <c r="OMY1027" s="209">
        <v>27</v>
      </c>
      <c r="OMZ1027" s="210" t="s">
        <v>538</v>
      </c>
      <c r="ONA1027" s="210" t="s">
        <v>866</v>
      </c>
      <c r="ONB1027" s="207" t="s">
        <v>17</v>
      </c>
      <c r="ONC1027" s="211">
        <v>1</v>
      </c>
      <c r="OND1027" s="207" t="s">
        <v>540</v>
      </c>
      <c r="ONE1027" s="208">
        <v>900</v>
      </c>
      <c r="ONF1027" s="208">
        <v>900</v>
      </c>
      <c r="ONG1027" s="209">
        <v>27</v>
      </c>
      <c r="ONH1027" s="210" t="s">
        <v>538</v>
      </c>
      <c r="ONI1027" s="210" t="s">
        <v>866</v>
      </c>
      <c r="ONJ1027" s="207" t="s">
        <v>17</v>
      </c>
      <c r="ONK1027" s="211">
        <v>1</v>
      </c>
      <c r="ONL1027" s="207" t="s">
        <v>540</v>
      </c>
      <c r="ONM1027" s="208">
        <v>900</v>
      </c>
      <c r="ONN1027" s="208">
        <v>900</v>
      </c>
      <c r="ONO1027" s="209">
        <v>27</v>
      </c>
      <c r="ONP1027" s="210" t="s">
        <v>538</v>
      </c>
      <c r="ONQ1027" s="210" t="s">
        <v>866</v>
      </c>
      <c r="ONR1027" s="207" t="s">
        <v>17</v>
      </c>
      <c r="ONS1027" s="211">
        <v>1</v>
      </c>
      <c r="ONT1027" s="207" t="s">
        <v>540</v>
      </c>
      <c r="ONU1027" s="208">
        <v>900</v>
      </c>
      <c r="ONV1027" s="208">
        <v>900</v>
      </c>
      <c r="ONW1027" s="209">
        <v>27</v>
      </c>
      <c r="ONX1027" s="210" t="s">
        <v>538</v>
      </c>
      <c r="ONY1027" s="210" t="s">
        <v>866</v>
      </c>
      <c r="ONZ1027" s="207" t="s">
        <v>17</v>
      </c>
      <c r="OOA1027" s="211">
        <v>1</v>
      </c>
      <c r="OOB1027" s="207" t="s">
        <v>540</v>
      </c>
      <c r="OOC1027" s="208">
        <v>900</v>
      </c>
      <c r="OOD1027" s="208">
        <v>900</v>
      </c>
      <c r="OOE1027" s="209">
        <v>27</v>
      </c>
      <c r="OOF1027" s="210" t="s">
        <v>538</v>
      </c>
      <c r="OOG1027" s="210" t="s">
        <v>866</v>
      </c>
      <c r="OOH1027" s="207" t="s">
        <v>17</v>
      </c>
      <c r="OOI1027" s="211">
        <v>1</v>
      </c>
      <c r="OOJ1027" s="207" t="s">
        <v>540</v>
      </c>
      <c r="OOK1027" s="208">
        <v>900</v>
      </c>
      <c r="OOL1027" s="208">
        <v>900</v>
      </c>
      <c r="OOM1027" s="209">
        <v>27</v>
      </c>
      <c r="OON1027" s="210" t="s">
        <v>538</v>
      </c>
      <c r="OOO1027" s="210" t="s">
        <v>866</v>
      </c>
      <c r="OOP1027" s="207" t="s">
        <v>17</v>
      </c>
      <c r="OOQ1027" s="211">
        <v>1</v>
      </c>
      <c r="OOR1027" s="207" t="s">
        <v>540</v>
      </c>
      <c r="OOS1027" s="208">
        <v>900</v>
      </c>
      <c r="OOT1027" s="208">
        <v>900</v>
      </c>
      <c r="OOU1027" s="209">
        <v>27</v>
      </c>
      <c r="OOV1027" s="210" t="s">
        <v>538</v>
      </c>
      <c r="OOW1027" s="210" t="s">
        <v>866</v>
      </c>
      <c r="OOX1027" s="207" t="s">
        <v>17</v>
      </c>
      <c r="OOY1027" s="211">
        <v>1</v>
      </c>
      <c r="OOZ1027" s="207" t="s">
        <v>540</v>
      </c>
      <c r="OPA1027" s="208">
        <v>900</v>
      </c>
      <c r="OPB1027" s="208">
        <v>900</v>
      </c>
      <c r="OPC1027" s="209">
        <v>27</v>
      </c>
      <c r="OPD1027" s="210" t="s">
        <v>538</v>
      </c>
      <c r="OPE1027" s="210" t="s">
        <v>866</v>
      </c>
      <c r="OPF1027" s="207" t="s">
        <v>17</v>
      </c>
      <c r="OPG1027" s="211">
        <v>1</v>
      </c>
      <c r="OPH1027" s="207" t="s">
        <v>540</v>
      </c>
      <c r="OPI1027" s="208">
        <v>900</v>
      </c>
      <c r="OPJ1027" s="208">
        <v>900</v>
      </c>
      <c r="OPK1027" s="209">
        <v>27</v>
      </c>
      <c r="OPL1027" s="210" t="s">
        <v>538</v>
      </c>
      <c r="OPM1027" s="210" t="s">
        <v>866</v>
      </c>
      <c r="OPN1027" s="207" t="s">
        <v>17</v>
      </c>
      <c r="OPO1027" s="211">
        <v>1</v>
      </c>
      <c r="OPP1027" s="207" t="s">
        <v>540</v>
      </c>
      <c r="OPQ1027" s="208">
        <v>900</v>
      </c>
      <c r="OPR1027" s="208">
        <v>900</v>
      </c>
      <c r="OPS1027" s="209">
        <v>27</v>
      </c>
      <c r="OPT1027" s="210" t="s">
        <v>538</v>
      </c>
      <c r="OPU1027" s="210" t="s">
        <v>866</v>
      </c>
      <c r="OPV1027" s="207" t="s">
        <v>17</v>
      </c>
      <c r="OPW1027" s="211">
        <v>1</v>
      </c>
      <c r="OPX1027" s="207" t="s">
        <v>540</v>
      </c>
      <c r="OPY1027" s="208">
        <v>900</v>
      </c>
      <c r="OPZ1027" s="208">
        <v>900</v>
      </c>
      <c r="OQA1027" s="209">
        <v>27</v>
      </c>
      <c r="OQB1027" s="210" t="s">
        <v>538</v>
      </c>
      <c r="OQC1027" s="210" t="s">
        <v>866</v>
      </c>
      <c r="OQD1027" s="207" t="s">
        <v>17</v>
      </c>
      <c r="OQE1027" s="211">
        <v>1</v>
      </c>
      <c r="OQF1027" s="207" t="s">
        <v>540</v>
      </c>
      <c r="OQG1027" s="208">
        <v>900</v>
      </c>
      <c r="OQH1027" s="208">
        <v>900</v>
      </c>
      <c r="OQI1027" s="209">
        <v>27</v>
      </c>
      <c r="OQJ1027" s="210" t="s">
        <v>538</v>
      </c>
      <c r="OQK1027" s="210" t="s">
        <v>866</v>
      </c>
      <c r="OQL1027" s="207" t="s">
        <v>17</v>
      </c>
      <c r="OQM1027" s="211">
        <v>1</v>
      </c>
      <c r="OQN1027" s="207" t="s">
        <v>540</v>
      </c>
      <c r="OQO1027" s="208">
        <v>900</v>
      </c>
      <c r="OQP1027" s="208">
        <v>900</v>
      </c>
      <c r="OQQ1027" s="209">
        <v>27</v>
      </c>
      <c r="OQR1027" s="210" t="s">
        <v>538</v>
      </c>
      <c r="OQS1027" s="210" t="s">
        <v>866</v>
      </c>
      <c r="OQT1027" s="207" t="s">
        <v>17</v>
      </c>
      <c r="OQU1027" s="211">
        <v>1</v>
      </c>
      <c r="OQV1027" s="207" t="s">
        <v>540</v>
      </c>
      <c r="OQW1027" s="208">
        <v>900</v>
      </c>
      <c r="OQX1027" s="208">
        <v>900</v>
      </c>
      <c r="OQY1027" s="209">
        <v>27</v>
      </c>
      <c r="OQZ1027" s="210" t="s">
        <v>538</v>
      </c>
      <c r="ORA1027" s="210" t="s">
        <v>866</v>
      </c>
      <c r="ORB1027" s="207" t="s">
        <v>17</v>
      </c>
      <c r="ORC1027" s="211">
        <v>1</v>
      </c>
      <c r="ORD1027" s="207" t="s">
        <v>540</v>
      </c>
      <c r="ORE1027" s="208">
        <v>900</v>
      </c>
      <c r="ORF1027" s="208">
        <v>900</v>
      </c>
      <c r="ORG1027" s="209">
        <v>27</v>
      </c>
      <c r="ORH1027" s="210" t="s">
        <v>538</v>
      </c>
      <c r="ORI1027" s="210" t="s">
        <v>866</v>
      </c>
      <c r="ORJ1027" s="207" t="s">
        <v>17</v>
      </c>
      <c r="ORK1027" s="211">
        <v>1</v>
      </c>
      <c r="ORL1027" s="207" t="s">
        <v>540</v>
      </c>
      <c r="ORM1027" s="208">
        <v>900</v>
      </c>
      <c r="ORN1027" s="208">
        <v>900</v>
      </c>
      <c r="ORO1027" s="209">
        <v>27</v>
      </c>
      <c r="ORP1027" s="210" t="s">
        <v>538</v>
      </c>
      <c r="ORQ1027" s="210" t="s">
        <v>866</v>
      </c>
      <c r="ORR1027" s="207" t="s">
        <v>17</v>
      </c>
      <c r="ORS1027" s="211">
        <v>1</v>
      </c>
      <c r="ORT1027" s="207" t="s">
        <v>540</v>
      </c>
      <c r="ORU1027" s="208">
        <v>900</v>
      </c>
      <c r="ORV1027" s="208">
        <v>900</v>
      </c>
      <c r="ORW1027" s="209">
        <v>27</v>
      </c>
      <c r="ORX1027" s="210" t="s">
        <v>538</v>
      </c>
      <c r="ORY1027" s="210" t="s">
        <v>866</v>
      </c>
      <c r="ORZ1027" s="207" t="s">
        <v>17</v>
      </c>
      <c r="OSA1027" s="211">
        <v>1</v>
      </c>
      <c r="OSB1027" s="207" t="s">
        <v>540</v>
      </c>
      <c r="OSC1027" s="208">
        <v>900</v>
      </c>
      <c r="OSD1027" s="208">
        <v>900</v>
      </c>
      <c r="OSE1027" s="209">
        <v>27</v>
      </c>
      <c r="OSF1027" s="210" t="s">
        <v>538</v>
      </c>
      <c r="OSG1027" s="210" t="s">
        <v>866</v>
      </c>
      <c r="OSH1027" s="207" t="s">
        <v>17</v>
      </c>
      <c r="OSI1027" s="211">
        <v>1</v>
      </c>
      <c r="OSJ1027" s="207" t="s">
        <v>540</v>
      </c>
      <c r="OSK1027" s="208">
        <v>900</v>
      </c>
      <c r="OSL1027" s="208">
        <v>900</v>
      </c>
      <c r="OSM1027" s="209">
        <v>27</v>
      </c>
      <c r="OSN1027" s="210" t="s">
        <v>538</v>
      </c>
      <c r="OSO1027" s="210" t="s">
        <v>866</v>
      </c>
      <c r="OSP1027" s="207" t="s">
        <v>17</v>
      </c>
      <c r="OSQ1027" s="211">
        <v>1</v>
      </c>
      <c r="OSR1027" s="207" t="s">
        <v>540</v>
      </c>
      <c r="OSS1027" s="208">
        <v>900</v>
      </c>
      <c r="OST1027" s="208">
        <v>900</v>
      </c>
      <c r="OSU1027" s="209">
        <v>27</v>
      </c>
      <c r="OSV1027" s="210" t="s">
        <v>538</v>
      </c>
      <c r="OSW1027" s="210" t="s">
        <v>866</v>
      </c>
      <c r="OSX1027" s="207" t="s">
        <v>17</v>
      </c>
      <c r="OSY1027" s="211">
        <v>1</v>
      </c>
      <c r="OSZ1027" s="207" t="s">
        <v>540</v>
      </c>
      <c r="OTA1027" s="208">
        <v>900</v>
      </c>
      <c r="OTB1027" s="208">
        <v>900</v>
      </c>
      <c r="OTC1027" s="209">
        <v>27</v>
      </c>
      <c r="OTD1027" s="210" t="s">
        <v>538</v>
      </c>
      <c r="OTE1027" s="210" t="s">
        <v>866</v>
      </c>
      <c r="OTF1027" s="207" t="s">
        <v>17</v>
      </c>
      <c r="OTG1027" s="211">
        <v>1</v>
      </c>
      <c r="OTH1027" s="207" t="s">
        <v>540</v>
      </c>
      <c r="OTI1027" s="208">
        <v>900</v>
      </c>
      <c r="OTJ1027" s="208">
        <v>900</v>
      </c>
      <c r="OTK1027" s="209">
        <v>27</v>
      </c>
      <c r="OTL1027" s="210" t="s">
        <v>538</v>
      </c>
      <c r="OTM1027" s="210" t="s">
        <v>866</v>
      </c>
      <c r="OTN1027" s="207" t="s">
        <v>17</v>
      </c>
      <c r="OTO1027" s="211">
        <v>1</v>
      </c>
      <c r="OTP1027" s="207" t="s">
        <v>540</v>
      </c>
      <c r="OTQ1027" s="208">
        <v>900</v>
      </c>
      <c r="OTR1027" s="208">
        <v>900</v>
      </c>
      <c r="OTS1027" s="209">
        <v>27</v>
      </c>
      <c r="OTT1027" s="210" t="s">
        <v>538</v>
      </c>
      <c r="OTU1027" s="210" t="s">
        <v>866</v>
      </c>
      <c r="OTV1027" s="207" t="s">
        <v>17</v>
      </c>
      <c r="OTW1027" s="211">
        <v>1</v>
      </c>
      <c r="OTX1027" s="207" t="s">
        <v>540</v>
      </c>
      <c r="OTY1027" s="208">
        <v>900</v>
      </c>
      <c r="OTZ1027" s="208">
        <v>900</v>
      </c>
      <c r="OUA1027" s="209">
        <v>27</v>
      </c>
      <c r="OUB1027" s="210" t="s">
        <v>538</v>
      </c>
      <c r="OUC1027" s="210" t="s">
        <v>866</v>
      </c>
      <c r="OUD1027" s="207" t="s">
        <v>17</v>
      </c>
      <c r="OUE1027" s="211">
        <v>1</v>
      </c>
      <c r="OUF1027" s="207" t="s">
        <v>540</v>
      </c>
      <c r="OUG1027" s="208">
        <v>900</v>
      </c>
      <c r="OUH1027" s="208">
        <v>900</v>
      </c>
      <c r="OUI1027" s="209">
        <v>27</v>
      </c>
      <c r="OUJ1027" s="210" t="s">
        <v>538</v>
      </c>
      <c r="OUK1027" s="210" t="s">
        <v>866</v>
      </c>
      <c r="OUL1027" s="207" t="s">
        <v>17</v>
      </c>
      <c r="OUM1027" s="211">
        <v>1</v>
      </c>
      <c r="OUN1027" s="207" t="s">
        <v>540</v>
      </c>
      <c r="OUO1027" s="208">
        <v>900</v>
      </c>
      <c r="OUP1027" s="208">
        <v>900</v>
      </c>
      <c r="OUQ1027" s="209">
        <v>27</v>
      </c>
      <c r="OUR1027" s="210" t="s">
        <v>538</v>
      </c>
      <c r="OUS1027" s="210" t="s">
        <v>866</v>
      </c>
      <c r="OUT1027" s="207" t="s">
        <v>17</v>
      </c>
      <c r="OUU1027" s="211">
        <v>1</v>
      </c>
      <c r="OUV1027" s="207" t="s">
        <v>540</v>
      </c>
      <c r="OUW1027" s="208">
        <v>900</v>
      </c>
      <c r="OUX1027" s="208">
        <v>900</v>
      </c>
      <c r="OUY1027" s="209">
        <v>27</v>
      </c>
      <c r="OUZ1027" s="210" t="s">
        <v>538</v>
      </c>
      <c r="OVA1027" s="210" t="s">
        <v>866</v>
      </c>
      <c r="OVB1027" s="207" t="s">
        <v>17</v>
      </c>
      <c r="OVC1027" s="211">
        <v>1</v>
      </c>
      <c r="OVD1027" s="207" t="s">
        <v>540</v>
      </c>
      <c r="OVE1027" s="208">
        <v>900</v>
      </c>
      <c r="OVF1027" s="208">
        <v>900</v>
      </c>
      <c r="OVG1027" s="209">
        <v>27</v>
      </c>
      <c r="OVH1027" s="210" t="s">
        <v>538</v>
      </c>
      <c r="OVI1027" s="210" t="s">
        <v>866</v>
      </c>
      <c r="OVJ1027" s="207" t="s">
        <v>17</v>
      </c>
      <c r="OVK1027" s="211">
        <v>1</v>
      </c>
      <c r="OVL1027" s="207" t="s">
        <v>540</v>
      </c>
      <c r="OVM1027" s="208">
        <v>900</v>
      </c>
      <c r="OVN1027" s="208">
        <v>900</v>
      </c>
      <c r="OVO1027" s="209">
        <v>27</v>
      </c>
      <c r="OVP1027" s="210" t="s">
        <v>538</v>
      </c>
      <c r="OVQ1027" s="210" t="s">
        <v>866</v>
      </c>
      <c r="OVR1027" s="207" t="s">
        <v>17</v>
      </c>
      <c r="OVS1027" s="211">
        <v>1</v>
      </c>
      <c r="OVT1027" s="207" t="s">
        <v>540</v>
      </c>
      <c r="OVU1027" s="208">
        <v>900</v>
      </c>
      <c r="OVV1027" s="208">
        <v>900</v>
      </c>
      <c r="OVW1027" s="209">
        <v>27</v>
      </c>
      <c r="OVX1027" s="210" t="s">
        <v>538</v>
      </c>
      <c r="OVY1027" s="210" t="s">
        <v>866</v>
      </c>
      <c r="OVZ1027" s="207" t="s">
        <v>17</v>
      </c>
      <c r="OWA1027" s="211">
        <v>1</v>
      </c>
      <c r="OWB1027" s="207" t="s">
        <v>540</v>
      </c>
      <c r="OWC1027" s="208">
        <v>900</v>
      </c>
      <c r="OWD1027" s="208">
        <v>900</v>
      </c>
      <c r="OWE1027" s="209">
        <v>27</v>
      </c>
      <c r="OWF1027" s="210" t="s">
        <v>538</v>
      </c>
      <c r="OWG1027" s="210" t="s">
        <v>866</v>
      </c>
      <c r="OWH1027" s="207" t="s">
        <v>17</v>
      </c>
      <c r="OWI1027" s="211">
        <v>1</v>
      </c>
      <c r="OWJ1027" s="207" t="s">
        <v>540</v>
      </c>
      <c r="OWK1027" s="208">
        <v>900</v>
      </c>
      <c r="OWL1027" s="208">
        <v>900</v>
      </c>
      <c r="OWM1027" s="209">
        <v>27</v>
      </c>
      <c r="OWN1027" s="210" t="s">
        <v>538</v>
      </c>
      <c r="OWO1027" s="210" t="s">
        <v>866</v>
      </c>
      <c r="OWP1027" s="207" t="s">
        <v>17</v>
      </c>
      <c r="OWQ1027" s="211">
        <v>1</v>
      </c>
      <c r="OWR1027" s="207" t="s">
        <v>540</v>
      </c>
      <c r="OWS1027" s="208">
        <v>900</v>
      </c>
      <c r="OWT1027" s="208">
        <v>900</v>
      </c>
      <c r="OWU1027" s="209">
        <v>27</v>
      </c>
      <c r="OWV1027" s="210" t="s">
        <v>538</v>
      </c>
      <c r="OWW1027" s="210" t="s">
        <v>866</v>
      </c>
      <c r="OWX1027" s="207" t="s">
        <v>17</v>
      </c>
      <c r="OWY1027" s="211">
        <v>1</v>
      </c>
      <c r="OWZ1027" s="207" t="s">
        <v>540</v>
      </c>
      <c r="OXA1027" s="208">
        <v>900</v>
      </c>
      <c r="OXB1027" s="208">
        <v>900</v>
      </c>
      <c r="OXC1027" s="209">
        <v>27</v>
      </c>
      <c r="OXD1027" s="210" t="s">
        <v>538</v>
      </c>
      <c r="OXE1027" s="210" t="s">
        <v>866</v>
      </c>
      <c r="OXF1027" s="207" t="s">
        <v>17</v>
      </c>
      <c r="OXG1027" s="211">
        <v>1</v>
      </c>
      <c r="OXH1027" s="207" t="s">
        <v>540</v>
      </c>
      <c r="OXI1027" s="208">
        <v>900</v>
      </c>
      <c r="OXJ1027" s="208">
        <v>900</v>
      </c>
      <c r="OXK1027" s="209">
        <v>27</v>
      </c>
      <c r="OXL1027" s="210" t="s">
        <v>538</v>
      </c>
      <c r="OXM1027" s="210" t="s">
        <v>866</v>
      </c>
      <c r="OXN1027" s="207" t="s">
        <v>17</v>
      </c>
      <c r="OXO1027" s="211">
        <v>1</v>
      </c>
      <c r="OXP1027" s="207" t="s">
        <v>540</v>
      </c>
      <c r="OXQ1027" s="208">
        <v>900</v>
      </c>
      <c r="OXR1027" s="208">
        <v>900</v>
      </c>
      <c r="OXS1027" s="209">
        <v>27</v>
      </c>
      <c r="OXT1027" s="210" t="s">
        <v>538</v>
      </c>
      <c r="OXU1027" s="210" t="s">
        <v>866</v>
      </c>
      <c r="OXV1027" s="207" t="s">
        <v>17</v>
      </c>
      <c r="OXW1027" s="211">
        <v>1</v>
      </c>
      <c r="OXX1027" s="207" t="s">
        <v>540</v>
      </c>
      <c r="OXY1027" s="208">
        <v>900</v>
      </c>
      <c r="OXZ1027" s="208">
        <v>900</v>
      </c>
      <c r="OYA1027" s="209">
        <v>27</v>
      </c>
      <c r="OYB1027" s="210" t="s">
        <v>538</v>
      </c>
      <c r="OYC1027" s="210" t="s">
        <v>866</v>
      </c>
      <c r="OYD1027" s="207" t="s">
        <v>17</v>
      </c>
      <c r="OYE1027" s="211">
        <v>1</v>
      </c>
      <c r="OYF1027" s="207" t="s">
        <v>540</v>
      </c>
      <c r="OYG1027" s="208">
        <v>900</v>
      </c>
      <c r="OYH1027" s="208">
        <v>900</v>
      </c>
      <c r="OYI1027" s="209">
        <v>27</v>
      </c>
      <c r="OYJ1027" s="210" t="s">
        <v>538</v>
      </c>
      <c r="OYK1027" s="210" t="s">
        <v>866</v>
      </c>
      <c r="OYL1027" s="207" t="s">
        <v>17</v>
      </c>
      <c r="OYM1027" s="211">
        <v>1</v>
      </c>
      <c r="OYN1027" s="207" t="s">
        <v>540</v>
      </c>
      <c r="OYO1027" s="208">
        <v>900</v>
      </c>
      <c r="OYP1027" s="208">
        <v>900</v>
      </c>
      <c r="OYQ1027" s="209">
        <v>27</v>
      </c>
      <c r="OYR1027" s="210" t="s">
        <v>538</v>
      </c>
      <c r="OYS1027" s="210" t="s">
        <v>866</v>
      </c>
      <c r="OYT1027" s="207" t="s">
        <v>17</v>
      </c>
      <c r="OYU1027" s="211">
        <v>1</v>
      </c>
      <c r="OYV1027" s="207" t="s">
        <v>540</v>
      </c>
      <c r="OYW1027" s="208">
        <v>900</v>
      </c>
      <c r="OYX1027" s="208">
        <v>900</v>
      </c>
      <c r="OYY1027" s="209">
        <v>27</v>
      </c>
      <c r="OYZ1027" s="210" t="s">
        <v>538</v>
      </c>
      <c r="OZA1027" s="210" t="s">
        <v>866</v>
      </c>
      <c r="OZB1027" s="207" t="s">
        <v>17</v>
      </c>
      <c r="OZC1027" s="211">
        <v>1</v>
      </c>
      <c r="OZD1027" s="207" t="s">
        <v>540</v>
      </c>
      <c r="OZE1027" s="208">
        <v>900</v>
      </c>
      <c r="OZF1027" s="208">
        <v>900</v>
      </c>
      <c r="OZG1027" s="209">
        <v>27</v>
      </c>
      <c r="OZH1027" s="210" t="s">
        <v>538</v>
      </c>
      <c r="OZI1027" s="210" t="s">
        <v>866</v>
      </c>
      <c r="OZJ1027" s="207" t="s">
        <v>17</v>
      </c>
      <c r="OZK1027" s="211">
        <v>1</v>
      </c>
      <c r="OZL1027" s="207" t="s">
        <v>540</v>
      </c>
      <c r="OZM1027" s="208">
        <v>900</v>
      </c>
      <c r="OZN1027" s="208">
        <v>900</v>
      </c>
      <c r="OZO1027" s="209">
        <v>27</v>
      </c>
      <c r="OZP1027" s="210" t="s">
        <v>538</v>
      </c>
      <c r="OZQ1027" s="210" t="s">
        <v>866</v>
      </c>
      <c r="OZR1027" s="207" t="s">
        <v>17</v>
      </c>
      <c r="OZS1027" s="211">
        <v>1</v>
      </c>
      <c r="OZT1027" s="207" t="s">
        <v>540</v>
      </c>
      <c r="OZU1027" s="208">
        <v>900</v>
      </c>
      <c r="OZV1027" s="208">
        <v>900</v>
      </c>
      <c r="OZW1027" s="209">
        <v>27</v>
      </c>
      <c r="OZX1027" s="210" t="s">
        <v>538</v>
      </c>
      <c r="OZY1027" s="210" t="s">
        <v>866</v>
      </c>
      <c r="OZZ1027" s="207" t="s">
        <v>17</v>
      </c>
      <c r="PAA1027" s="211">
        <v>1</v>
      </c>
      <c r="PAB1027" s="207" t="s">
        <v>540</v>
      </c>
      <c r="PAC1027" s="208">
        <v>900</v>
      </c>
      <c r="PAD1027" s="208">
        <v>900</v>
      </c>
      <c r="PAE1027" s="209">
        <v>27</v>
      </c>
      <c r="PAF1027" s="210" t="s">
        <v>538</v>
      </c>
      <c r="PAG1027" s="210" t="s">
        <v>866</v>
      </c>
      <c r="PAH1027" s="207" t="s">
        <v>17</v>
      </c>
      <c r="PAI1027" s="211">
        <v>1</v>
      </c>
      <c r="PAJ1027" s="207" t="s">
        <v>540</v>
      </c>
      <c r="PAK1027" s="208">
        <v>900</v>
      </c>
      <c r="PAL1027" s="208">
        <v>900</v>
      </c>
      <c r="PAM1027" s="209">
        <v>27</v>
      </c>
      <c r="PAN1027" s="210" t="s">
        <v>538</v>
      </c>
      <c r="PAO1027" s="210" t="s">
        <v>866</v>
      </c>
      <c r="PAP1027" s="207" t="s">
        <v>17</v>
      </c>
      <c r="PAQ1027" s="211">
        <v>1</v>
      </c>
      <c r="PAR1027" s="207" t="s">
        <v>540</v>
      </c>
      <c r="PAS1027" s="208">
        <v>900</v>
      </c>
      <c r="PAT1027" s="208">
        <v>900</v>
      </c>
      <c r="PAU1027" s="209">
        <v>27</v>
      </c>
      <c r="PAV1027" s="210" t="s">
        <v>538</v>
      </c>
      <c r="PAW1027" s="210" t="s">
        <v>866</v>
      </c>
      <c r="PAX1027" s="207" t="s">
        <v>17</v>
      </c>
      <c r="PAY1027" s="211">
        <v>1</v>
      </c>
      <c r="PAZ1027" s="207" t="s">
        <v>540</v>
      </c>
      <c r="PBA1027" s="208">
        <v>900</v>
      </c>
      <c r="PBB1027" s="208">
        <v>900</v>
      </c>
      <c r="PBC1027" s="209">
        <v>27</v>
      </c>
      <c r="PBD1027" s="210" t="s">
        <v>538</v>
      </c>
      <c r="PBE1027" s="210" t="s">
        <v>866</v>
      </c>
      <c r="PBF1027" s="207" t="s">
        <v>17</v>
      </c>
      <c r="PBG1027" s="211">
        <v>1</v>
      </c>
      <c r="PBH1027" s="207" t="s">
        <v>540</v>
      </c>
      <c r="PBI1027" s="208">
        <v>900</v>
      </c>
      <c r="PBJ1027" s="208">
        <v>900</v>
      </c>
      <c r="PBK1027" s="209">
        <v>27</v>
      </c>
      <c r="PBL1027" s="210" t="s">
        <v>538</v>
      </c>
      <c r="PBM1027" s="210" t="s">
        <v>866</v>
      </c>
      <c r="PBN1027" s="207" t="s">
        <v>17</v>
      </c>
      <c r="PBO1027" s="211">
        <v>1</v>
      </c>
      <c r="PBP1027" s="207" t="s">
        <v>540</v>
      </c>
      <c r="PBQ1027" s="208">
        <v>900</v>
      </c>
      <c r="PBR1027" s="208">
        <v>900</v>
      </c>
      <c r="PBS1027" s="209">
        <v>27</v>
      </c>
      <c r="PBT1027" s="210" t="s">
        <v>538</v>
      </c>
      <c r="PBU1027" s="210" t="s">
        <v>866</v>
      </c>
      <c r="PBV1027" s="207" t="s">
        <v>17</v>
      </c>
      <c r="PBW1027" s="211">
        <v>1</v>
      </c>
      <c r="PBX1027" s="207" t="s">
        <v>540</v>
      </c>
      <c r="PBY1027" s="208">
        <v>900</v>
      </c>
      <c r="PBZ1027" s="208">
        <v>900</v>
      </c>
      <c r="PCA1027" s="209">
        <v>27</v>
      </c>
      <c r="PCB1027" s="210" t="s">
        <v>538</v>
      </c>
      <c r="PCC1027" s="210" t="s">
        <v>866</v>
      </c>
      <c r="PCD1027" s="207" t="s">
        <v>17</v>
      </c>
      <c r="PCE1027" s="211">
        <v>1</v>
      </c>
      <c r="PCF1027" s="207" t="s">
        <v>540</v>
      </c>
      <c r="PCG1027" s="208">
        <v>900</v>
      </c>
      <c r="PCH1027" s="208">
        <v>900</v>
      </c>
      <c r="PCI1027" s="209">
        <v>27</v>
      </c>
      <c r="PCJ1027" s="210" t="s">
        <v>538</v>
      </c>
      <c r="PCK1027" s="210" t="s">
        <v>866</v>
      </c>
      <c r="PCL1027" s="207" t="s">
        <v>17</v>
      </c>
      <c r="PCM1027" s="211">
        <v>1</v>
      </c>
      <c r="PCN1027" s="207" t="s">
        <v>540</v>
      </c>
      <c r="PCO1027" s="208">
        <v>900</v>
      </c>
      <c r="PCP1027" s="208">
        <v>900</v>
      </c>
      <c r="PCQ1027" s="209">
        <v>27</v>
      </c>
      <c r="PCR1027" s="210" t="s">
        <v>538</v>
      </c>
      <c r="PCS1027" s="210" t="s">
        <v>866</v>
      </c>
      <c r="PCT1027" s="207" t="s">
        <v>17</v>
      </c>
      <c r="PCU1027" s="211">
        <v>1</v>
      </c>
      <c r="PCV1027" s="207" t="s">
        <v>540</v>
      </c>
      <c r="PCW1027" s="208">
        <v>900</v>
      </c>
      <c r="PCX1027" s="208">
        <v>900</v>
      </c>
      <c r="PCY1027" s="209">
        <v>27</v>
      </c>
      <c r="PCZ1027" s="210" t="s">
        <v>538</v>
      </c>
      <c r="PDA1027" s="210" t="s">
        <v>866</v>
      </c>
      <c r="PDB1027" s="207" t="s">
        <v>17</v>
      </c>
      <c r="PDC1027" s="211">
        <v>1</v>
      </c>
      <c r="PDD1027" s="207" t="s">
        <v>540</v>
      </c>
      <c r="PDE1027" s="208">
        <v>900</v>
      </c>
      <c r="PDF1027" s="208">
        <v>900</v>
      </c>
      <c r="PDG1027" s="209">
        <v>27</v>
      </c>
      <c r="PDH1027" s="210" t="s">
        <v>538</v>
      </c>
      <c r="PDI1027" s="210" t="s">
        <v>866</v>
      </c>
      <c r="PDJ1027" s="207" t="s">
        <v>17</v>
      </c>
      <c r="PDK1027" s="211">
        <v>1</v>
      </c>
      <c r="PDL1027" s="207" t="s">
        <v>540</v>
      </c>
      <c r="PDM1027" s="208">
        <v>900</v>
      </c>
      <c r="PDN1027" s="208">
        <v>900</v>
      </c>
      <c r="PDO1027" s="209">
        <v>27</v>
      </c>
      <c r="PDP1027" s="210" t="s">
        <v>538</v>
      </c>
      <c r="PDQ1027" s="210" t="s">
        <v>866</v>
      </c>
      <c r="PDR1027" s="207" t="s">
        <v>17</v>
      </c>
      <c r="PDS1027" s="211">
        <v>1</v>
      </c>
      <c r="PDT1027" s="207" t="s">
        <v>540</v>
      </c>
      <c r="PDU1027" s="208">
        <v>900</v>
      </c>
      <c r="PDV1027" s="208">
        <v>900</v>
      </c>
      <c r="PDW1027" s="209">
        <v>27</v>
      </c>
      <c r="PDX1027" s="210" t="s">
        <v>538</v>
      </c>
      <c r="PDY1027" s="210" t="s">
        <v>866</v>
      </c>
      <c r="PDZ1027" s="207" t="s">
        <v>17</v>
      </c>
      <c r="PEA1027" s="211">
        <v>1</v>
      </c>
      <c r="PEB1027" s="207" t="s">
        <v>540</v>
      </c>
      <c r="PEC1027" s="208">
        <v>900</v>
      </c>
      <c r="PED1027" s="208">
        <v>900</v>
      </c>
      <c r="PEE1027" s="209">
        <v>27</v>
      </c>
      <c r="PEF1027" s="210" t="s">
        <v>538</v>
      </c>
      <c r="PEG1027" s="210" t="s">
        <v>866</v>
      </c>
      <c r="PEH1027" s="207" t="s">
        <v>17</v>
      </c>
      <c r="PEI1027" s="211">
        <v>1</v>
      </c>
      <c r="PEJ1027" s="207" t="s">
        <v>540</v>
      </c>
      <c r="PEK1027" s="208">
        <v>900</v>
      </c>
      <c r="PEL1027" s="208">
        <v>900</v>
      </c>
      <c r="PEM1027" s="209">
        <v>27</v>
      </c>
      <c r="PEN1027" s="210" t="s">
        <v>538</v>
      </c>
      <c r="PEO1027" s="210" t="s">
        <v>866</v>
      </c>
      <c r="PEP1027" s="207" t="s">
        <v>17</v>
      </c>
      <c r="PEQ1027" s="211">
        <v>1</v>
      </c>
      <c r="PER1027" s="207" t="s">
        <v>540</v>
      </c>
      <c r="PES1027" s="208">
        <v>900</v>
      </c>
      <c r="PET1027" s="208">
        <v>900</v>
      </c>
      <c r="PEU1027" s="209">
        <v>27</v>
      </c>
      <c r="PEV1027" s="210" t="s">
        <v>538</v>
      </c>
      <c r="PEW1027" s="210" t="s">
        <v>866</v>
      </c>
      <c r="PEX1027" s="207" t="s">
        <v>17</v>
      </c>
      <c r="PEY1027" s="211">
        <v>1</v>
      </c>
      <c r="PEZ1027" s="207" t="s">
        <v>540</v>
      </c>
      <c r="PFA1027" s="208">
        <v>900</v>
      </c>
      <c r="PFB1027" s="208">
        <v>900</v>
      </c>
      <c r="PFC1027" s="209">
        <v>27</v>
      </c>
      <c r="PFD1027" s="210" t="s">
        <v>538</v>
      </c>
      <c r="PFE1027" s="210" t="s">
        <v>866</v>
      </c>
      <c r="PFF1027" s="207" t="s">
        <v>17</v>
      </c>
      <c r="PFG1027" s="211">
        <v>1</v>
      </c>
      <c r="PFH1027" s="207" t="s">
        <v>540</v>
      </c>
      <c r="PFI1027" s="208">
        <v>900</v>
      </c>
      <c r="PFJ1027" s="208">
        <v>900</v>
      </c>
      <c r="PFK1027" s="209">
        <v>27</v>
      </c>
      <c r="PFL1027" s="210" t="s">
        <v>538</v>
      </c>
      <c r="PFM1027" s="210" t="s">
        <v>866</v>
      </c>
      <c r="PFN1027" s="207" t="s">
        <v>17</v>
      </c>
      <c r="PFO1027" s="211">
        <v>1</v>
      </c>
      <c r="PFP1027" s="207" t="s">
        <v>540</v>
      </c>
      <c r="PFQ1027" s="208">
        <v>900</v>
      </c>
      <c r="PFR1027" s="208">
        <v>900</v>
      </c>
      <c r="PFS1027" s="209">
        <v>27</v>
      </c>
      <c r="PFT1027" s="210" t="s">
        <v>538</v>
      </c>
      <c r="PFU1027" s="210" t="s">
        <v>866</v>
      </c>
      <c r="PFV1027" s="207" t="s">
        <v>17</v>
      </c>
      <c r="PFW1027" s="211">
        <v>1</v>
      </c>
      <c r="PFX1027" s="207" t="s">
        <v>540</v>
      </c>
      <c r="PFY1027" s="208">
        <v>900</v>
      </c>
      <c r="PFZ1027" s="208">
        <v>900</v>
      </c>
      <c r="PGA1027" s="209">
        <v>27</v>
      </c>
      <c r="PGB1027" s="210" t="s">
        <v>538</v>
      </c>
      <c r="PGC1027" s="210" t="s">
        <v>866</v>
      </c>
      <c r="PGD1027" s="207" t="s">
        <v>17</v>
      </c>
      <c r="PGE1027" s="211">
        <v>1</v>
      </c>
      <c r="PGF1027" s="207" t="s">
        <v>540</v>
      </c>
      <c r="PGG1027" s="208">
        <v>900</v>
      </c>
      <c r="PGH1027" s="208">
        <v>900</v>
      </c>
      <c r="PGI1027" s="209">
        <v>27</v>
      </c>
      <c r="PGJ1027" s="210" t="s">
        <v>538</v>
      </c>
      <c r="PGK1027" s="210" t="s">
        <v>866</v>
      </c>
      <c r="PGL1027" s="207" t="s">
        <v>17</v>
      </c>
      <c r="PGM1027" s="211">
        <v>1</v>
      </c>
      <c r="PGN1027" s="207" t="s">
        <v>540</v>
      </c>
      <c r="PGO1027" s="208">
        <v>900</v>
      </c>
      <c r="PGP1027" s="208">
        <v>900</v>
      </c>
      <c r="PGQ1027" s="209">
        <v>27</v>
      </c>
      <c r="PGR1027" s="210" t="s">
        <v>538</v>
      </c>
      <c r="PGS1027" s="210" t="s">
        <v>866</v>
      </c>
      <c r="PGT1027" s="207" t="s">
        <v>17</v>
      </c>
      <c r="PGU1027" s="211">
        <v>1</v>
      </c>
      <c r="PGV1027" s="207" t="s">
        <v>540</v>
      </c>
      <c r="PGW1027" s="208">
        <v>900</v>
      </c>
      <c r="PGX1027" s="208">
        <v>900</v>
      </c>
      <c r="PGY1027" s="209">
        <v>27</v>
      </c>
      <c r="PGZ1027" s="210" t="s">
        <v>538</v>
      </c>
      <c r="PHA1027" s="210" t="s">
        <v>866</v>
      </c>
      <c r="PHB1027" s="207" t="s">
        <v>17</v>
      </c>
      <c r="PHC1027" s="211">
        <v>1</v>
      </c>
      <c r="PHD1027" s="207" t="s">
        <v>540</v>
      </c>
      <c r="PHE1027" s="208">
        <v>900</v>
      </c>
      <c r="PHF1027" s="208">
        <v>900</v>
      </c>
      <c r="PHG1027" s="209">
        <v>27</v>
      </c>
      <c r="PHH1027" s="210" t="s">
        <v>538</v>
      </c>
      <c r="PHI1027" s="210" t="s">
        <v>866</v>
      </c>
      <c r="PHJ1027" s="207" t="s">
        <v>17</v>
      </c>
      <c r="PHK1027" s="211">
        <v>1</v>
      </c>
      <c r="PHL1027" s="207" t="s">
        <v>540</v>
      </c>
      <c r="PHM1027" s="208">
        <v>900</v>
      </c>
      <c r="PHN1027" s="208">
        <v>900</v>
      </c>
      <c r="PHO1027" s="209">
        <v>27</v>
      </c>
      <c r="PHP1027" s="210" t="s">
        <v>538</v>
      </c>
      <c r="PHQ1027" s="210" t="s">
        <v>866</v>
      </c>
      <c r="PHR1027" s="207" t="s">
        <v>17</v>
      </c>
      <c r="PHS1027" s="211">
        <v>1</v>
      </c>
      <c r="PHT1027" s="207" t="s">
        <v>540</v>
      </c>
      <c r="PHU1027" s="208">
        <v>900</v>
      </c>
      <c r="PHV1027" s="208">
        <v>900</v>
      </c>
      <c r="PHW1027" s="209">
        <v>27</v>
      </c>
      <c r="PHX1027" s="210" t="s">
        <v>538</v>
      </c>
      <c r="PHY1027" s="210" t="s">
        <v>866</v>
      </c>
      <c r="PHZ1027" s="207" t="s">
        <v>17</v>
      </c>
      <c r="PIA1027" s="211">
        <v>1</v>
      </c>
      <c r="PIB1027" s="207" t="s">
        <v>540</v>
      </c>
      <c r="PIC1027" s="208">
        <v>900</v>
      </c>
      <c r="PID1027" s="208">
        <v>900</v>
      </c>
      <c r="PIE1027" s="209">
        <v>27</v>
      </c>
      <c r="PIF1027" s="210" t="s">
        <v>538</v>
      </c>
      <c r="PIG1027" s="210" t="s">
        <v>866</v>
      </c>
      <c r="PIH1027" s="207" t="s">
        <v>17</v>
      </c>
      <c r="PII1027" s="211">
        <v>1</v>
      </c>
      <c r="PIJ1027" s="207" t="s">
        <v>540</v>
      </c>
      <c r="PIK1027" s="208">
        <v>900</v>
      </c>
      <c r="PIL1027" s="208">
        <v>900</v>
      </c>
      <c r="PIM1027" s="209">
        <v>27</v>
      </c>
      <c r="PIN1027" s="210" t="s">
        <v>538</v>
      </c>
      <c r="PIO1027" s="210" t="s">
        <v>866</v>
      </c>
      <c r="PIP1027" s="207" t="s">
        <v>17</v>
      </c>
      <c r="PIQ1027" s="211">
        <v>1</v>
      </c>
      <c r="PIR1027" s="207" t="s">
        <v>540</v>
      </c>
      <c r="PIS1027" s="208">
        <v>900</v>
      </c>
      <c r="PIT1027" s="208">
        <v>900</v>
      </c>
      <c r="PIU1027" s="209">
        <v>27</v>
      </c>
      <c r="PIV1027" s="210" t="s">
        <v>538</v>
      </c>
      <c r="PIW1027" s="210" t="s">
        <v>866</v>
      </c>
      <c r="PIX1027" s="207" t="s">
        <v>17</v>
      </c>
      <c r="PIY1027" s="211">
        <v>1</v>
      </c>
      <c r="PIZ1027" s="207" t="s">
        <v>540</v>
      </c>
      <c r="PJA1027" s="208">
        <v>900</v>
      </c>
      <c r="PJB1027" s="208">
        <v>900</v>
      </c>
      <c r="PJC1027" s="209">
        <v>27</v>
      </c>
      <c r="PJD1027" s="210" t="s">
        <v>538</v>
      </c>
      <c r="PJE1027" s="210" t="s">
        <v>866</v>
      </c>
      <c r="PJF1027" s="207" t="s">
        <v>17</v>
      </c>
      <c r="PJG1027" s="211">
        <v>1</v>
      </c>
      <c r="PJH1027" s="207" t="s">
        <v>540</v>
      </c>
      <c r="PJI1027" s="208">
        <v>900</v>
      </c>
      <c r="PJJ1027" s="208">
        <v>900</v>
      </c>
      <c r="PJK1027" s="209">
        <v>27</v>
      </c>
      <c r="PJL1027" s="210" t="s">
        <v>538</v>
      </c>
      <c r="PJM1027" s="210" t="s">
        <v>866</v>
      </c>
      <c r="PJN1027" s="207" t="s">
        <v>17</v>
      </c>
      <c r="PJO1027" s="211">
        <v>1</v>
      </c>
      <c r="PJP1027" s="207" t="s">
        <v>540</v>
      </c>
      <c r="PJQ1027" s="208">
        <v>900</v>
      </c>
      <c r="PJR1027" s="208">
        <v>900</v>
      </c>
      <c r="PJS1027" s="209">
        <v>27</v>
      </c>
      <c r="PJT1027" s="210" t="s">
        <v>538</v>
      </c>
      <c r="PJU1027" s="210" t="s">
        <v>866</v>
      </c>
      <c r="PJV1027" s="207" t="s">
        <v>17</v>
      </c>
      <c r="PJW1027" s="211">
        <v>1</v>
      </c>
      <c r="PJX1027" s="207" t="s">
        <v>540</v>
      </c>
      <c r="PJY1027" s="208">
        <v>900</v>
      </c>
      <c r="PJZ1027" s="208">
        <v>900</v>
      </c>
      <c r="PKA1027" s="209">
        <v>27</v>
      </c>
      <c r="PKB1027" s="210" t="s">
        <v>538</v>
      </c>
      <c r="PKC1027" s="210" t="s">
        <v>866</v>
      </c>
      <c r="PKD1027" s="207" t="s">
        <v>17</v>
      </c>
      <c r="PKE1027" s="211">
        <v>1</v>
      </c>
      <c r="PKF1027" s="207" t="s">
        <v>540</v>
      </c>
      <c r="PKG1027" s="208">
        <v>900</v>
      </c>
      <c r="PKH1027" s="208">
        <v>900</v>
      </c>
      <c r="PKI1027" s="209">
        <v>27</v>
      </c>
      <c r="PKJ1027" s="210" t="s">
        <v>538</v>
      </c>
      <c r="PKK1027" s="210" t="s">
        <v>866</v>
      </c>
      <c r="PKL1027" s="207" t="s">
        <v>17</v>
      </c>
      <c r="PKM1027" s="211">
        <v>1</v>
      </c>
      <c r="PKN1027" s="207" t="s">
        <v>540</v>
      </c>
      <c r="PKO1027" s="208">
        <v>900</v>
      </c>
      <c r="PKP1027" s="208">
        <v>900</v>
      </c>
      <c r="PKQ1027" s="209">
        <v>27</v>
      </c>
      <c r="PKR1027" s="210" t="s">
        <v>538</v>
      </c>
      <c r="PKS1027" s="210" t="s">
        <v>866</v>
      </c>
      <c r="PKT1027" s="207" t="s">
        <v>17</v>
      </c>
      <c r="PKU1027" s="211">
        <v>1</v>
      </c>
      <c r="PKV1027" s="207" t="s">
        <v>540</v>
      </c>
      <c r="PKW1027" s="208">
        <v>900</v>
      </c>
      <c r="PKX1027" s="208">
        <v>900</v>
      </c>
      <c r="PKY1027" s="209">
        <v>27</v>
      </c>
      <c r="PKZ1027" s="210" t="s">
        <v>538</v>
      </c>
      <c r="PLA1027" s="210" t="s">
        <v>866</v>
      </c>
      <c r="PLB1027" s="207" t="s">
        <v>17</v>
      </c>
      <c r="PLC1027" s="211">
        <v>1</v>
      </c>
      <c r="PLD1027" s="207" t="s">
        <v>540</v>
      </c>
      <c r="PLE1027" s="208">
        <v>900</v>
      </c>
      <c r="PLF1027" s="208">
        <v>900</v>
      </c>
      <c r="PLG1027" s="209">
        <v>27</v>
      </c>
      <c r="PLH1027" s="210" t="s">
        <v>538</v>
      </c>
      <c r="PLI1027" s="210" t="s">
        <v>866</v>
      </c>
      <c r="PLJ1027" s="207" t="s">
        <v>17</v>
      </c>
      <c r="PLK1027" s="211">
        <v>1</v>
      </c>
      <c r="PLL1027" s="207" t="s">
        <v>540</v>
      </c>
      <c r="PLM1027" s="208">
        <v>900</v>
      </c>
      <c r="PLN1027" s="208">
        <v>900</v>
      </c>
      <c r="PLO1027" s="209">
        <v>27</v>
      </c>
      <c r="PLP1027" s="210" t="s">
        <v>538</v>
      </c>
      <c r="PLQ1027" s="210" t="s">
        <v>866</v>
      </c>
      <c r="PLR1027" s="207" t="s">
        <v>17</v>
      </c>
      <c r="PLS1027" s="211">
        <v>1</v>
      </c>
      <c r="PLT1027" s="207" t="s">
        <v>540</v>
      </c>
      <c r="PLU1027" s="208">
        <v>900</v>
      </c>
      <c r="PLV1027" s="208">
        <v>900</v>
      </c>
      <c r="PLW1027" s="209">
        <v>27</v>
      </c>
      <c r="PLX1027" s="210" t="s">
        <v>538</v>
      </c>
      <c r="PLY1027" s="210" t="s">
        <v>866</v>
      </c>
      <c r="PLZ1027" s="207" t="s">
        <v>17</v>
      </c>
      <c r="PMA1027" s="211">
        <v>1</v>
      </c>
      <c r="PMB1027" s="207" t="s">
        <v>540</v>
      </c>
      <c r="PMC1027" s="208">
        <v>900</v>
      </c>
      <c r="PMD1027" s="208">
        <v>900</v>
      </c>
      <c r="PME1027" s="209">
        <v>27</v>
      </c>
      <c r="PMF1027" s="210" t="s">
        <v>538</v>
      </c>
      <c r="PMG1027" s="210" t="s">
        <v>866</v>
      </c>
      <c r="PMH1027" s="207" t="s">
        <v>17</v>
      </c>
      <c r="PMI1027" s="211">
        <v>1</v>
      </c>
      <c r="PMJ1027" s="207" t="s">
        <v>540</v>
      </c>
      <c r="PMK1027" s="208">
        <v>900</v>
      </c>
      <c r="PML1027" s="208">
        <v>900</v>
      </c>
      <c r="PMM1027" s="209">
        <v>27</v>
      </c>
      <c r="PMN1027" s="210" t="s">
        <v>538</v>
      </c>
      <c r="PMO1027" s="210" t="s">
        <v>866</v>
      </c>
      <c r="PMP1027" s="207" t="s">
        <v>17</v>
      </c>
      <c r="PMQ1027" s="211">
        <v>1</v>
      </c>
      <c r="PMR1027" s="207" t="s">
        <v>540</v>
      </c>
      <c r="PMS1027" s="208">
        <v>900</v>
      </c>
      <c r="PMT1027" s="208">
        <v>900</v>
      </c>
      <c r="PMU1027" s="209">
        <v>27</v>
      </c>
      <c r="PMV1027" s="210" t="s">
        <v>538</v>
      </c>
      <c r="PMW1027" s="210" t="s">
        <v>866</v>
      </c>
      <c r="PMX1027" s="207" t="s">
        <v>17</v>
      </c>
      <c r="PMY1027" s="211">
        <v>1</v>
      </c>
      <c r="PMZ1027" s="207" t="s">
        <v>540</v>
      </c>
      <c r="PNA1027" s="208">
        <v>900</v>
      </c>
      <c r="PNB1027" s="208">
        <v>900</v>
      </c>
      <c r="PNC1027" s="209">
        <v>27</v>
      </c>
      <c r="PND1027" s="210" t="s">
        <v>538</v>
      </c>
      <c r="PNE1027" s="210" t="s">
        <v>866</v>
      </c>
      <c r="PNF1027" s="207" t="s">
        <v>17</v>
      </c>
      <c r="PNG1027" s="211">
        <v>1</v>
      </c>
      <c r="PNH1027" s="207" t="s">
        <v>540</v>
      </c>
      <c r="PNI1027" s="208">
        <v>900</v>
      </c>
      <c r="PNJ1027" s="208">
        <v>900</v>
      </c>
      <c r="PNK1027" s="209">
        <v>27</v>
      </c>
      <c r="PNL1027" s="210" t="s">
        <v>538</v>
      </c>
      <c r="PNM1027" s="210" t="s">
        <v>866</v>
      </c>
      <c r="PNN1027" s="207" t="s">
        <v>17</v>
      </c>
      <c r="PNO1027" s="211">
        <v>1</v>
      </c>
      <c r="PNP1027" s="207" t="s">
        <v>540</v>
      </c>
      <c r="PNQ1027" s="208">
        <v>900</v>
      </c>
      <c r="PNR1027" s="208">
        <v>900</v>
      </c>
      <c r="PNS1027" s="209">
        <v>27</v>
      </c>
      <c r="PNT1027" s="210" t="s">
        <v>538</v>
      </c>
      <c r="PNU1027" s="210" t="s">
        <v>866</v>
      </c>
      <c r="PNV1027" s="207" t="s">
        <v>17</v>
      </c>
      <c r="PNW1027" s="211">
        <v>1</v>
      </c>
      <c r="PNX1027" s="207" t="s">
        <v>540</v>
      </c>
      <c r="PNY1027" s="208">
        <v>900</v>
      </c>
      <c r="PNZ1027" s="208">
        <v>900</v>
      </c>
      <c r="POA1027" s="209">
        <v>27</v>
      </c>
      <c r="POB1027" s="210" t="s">
        <v>538</v>
      </c>
      <c r="POC1027" s="210" t="s">
        <v>866</v>
      </c>
      <c r="POD1027" s="207" t="s">
        <v>17</v>
      </c>
      <c r="POE1027" s="211">
        <v>1</v>
      </c>
      <c r="POF1027" s="207" t="s">
        <v>540</v>
      </c>
      <c r="POG1027" s="208">
        <v>900</v>
      </c>
      <c r="POH1027" s="208">
        <v>900</v>
      </c>
      <c r="POI1027" s="209">
        <v>27</v>
      </c>
      <c r="POJ1027" s="210" t="s">
        <v>538</v>
      </c>
      <c r="POK1027" s="210" t="s">
        <v>866</v>
      </c>
      <c r="POL1027" s="207" t="s">
        <v>17</v>
      </c>
      <c r="POM1027" s="211">
        <v>1</v>
      </c>
      <c r="PON1027" s="207" t="s">
        <v>540</v>
      </c>
      <c r="POO1027" s="208">
        <v>900</v>
      </c>
      <c r="POP1027" s="208">
        <v>900</v>
      </c>
      <c r="POQ1027" s="209">
        <v>27</v>
      </c>
      <c r="POR1027" s="210" t="s">
        <v>538</v>
      </c>
      <c r="POS1027" s="210" t="s">
        <v>866</v>
      </c>
      <c r="POT1027" s="207" t="s">
        <v>17</v>
      </c>
      <c r="POU1027" s="211">
        <v>1</v>
      </c>
      <c r="POV1027" s="207" t="s">
        <v>540</v>
      </c>
      <c r="POW1027" s="208">
        <v>900</v>
      </c>
      <c r="POX1027" s="208">
        <v>900</v>
      </c>
      <c r="POY1027" s="209">
        <v>27</v>
      </c>
      <c r="POZ1027" s="210" t="s">
        <v>538</v>
      </c>
      <c r="PPA1027" s="210" t="s">
        <v>866</v>
      </c>
      <c r="PPB1027" s="207" t="s">
        <v>17</v>
      </c>
      <c r="PPC1027" s="211">
        <v>1</v>
      </c>
      <c r="PPD1027" s="207" t="s">
        <v>540</v>
      </c>
      <c r="PPE1027" s="208">
        <v>900</v>
      </c>
      <c r="PPF1027" s="208">
        <v>900</v>
      </c>
      <c r="PPG1027" s="209">
        <v>27</v>
      </c>
      <c r="PPH1027" s="210" t="s">
        <v>538</v>
      </c>
      <c r="PPI1027" s="210" t="s">
        <v>866</v>
      </c>
      <c r="PPJ1027" s="207" t="s">
        <v>17</v>
      </c>
      <c r="PPK1027" s="211">
        <v>1</v>
      </c>
      <c r="PPL1027" s="207" t="s">
        <v>540</v>
      </c>
      <c r="PPM1027" s="208">
        <v>900</v>
      </c>
      <c r="PPN1027" s="208">
        <v>900</v>
      </c>
      <c r="PPO1027" s="209">
        <v>27</v>
      </c>
      <c r="PPP1027" s="210" t="s">
        <v>538</v>
      </c>
      <c r="PPQ1027" s="210" t="s">
        <v>866</v>
      </c>
      <c r="PPR1027" s="207" t="s">
        <v>17</v>
      </c>
      <c r="PPS1027" s="211">
        <v>1</v>
      </c>
      <c r="PPT1027" s="207" t="s">
        <v>540</v>
      </c>
      <c r="PPU1027" s="208">
        <v>900</v>
      </c>
      <c r="PPV1027" s="208">
        <v>900</v>
      </c>
      <c r="PPW1027" s="209">
        <v>27</v>
      </c>
      <c r="PPX1027" s="210" t="s">
        <v>538</v>
      </c>
      <c r="PPY1027" s="210" t="s">
        <v>866</v>
      </c>
      <c r="PPZ1027" s="207" t="s">
        <v>17</v>
      </c>
      <c r="PQA1027" s="211">
        <v>1</v>
      </c>
      <c r="PQB1027" s="207" t="s">
        <v>540</v>
      </c>
      <c r="PQC1027" s="208">
        <v>900</v>
      </c>
      <c r="PQD1027" s="208">
        <v>900</v>
      </c>
      <c r="PQE1027" s="209">
        <v>27</v>
      </c>
      <c r="PQF1027" s="210" t="s">
        <v>538</v>
      </c>
      <c r="PQG1027" s="210" t="s">
        <v>866</v>
      </c>
      <c r="PQH1027" s="207" t="s">
        <v>17</v>
      </c>
      <c r="PQI1027" s="211">
        <v>1</v>
      </c>
      <c r="PQJ1027" s="207" t="s">
        <v>540</v>
      </c>
      <c r="PQK1027" s="208">
        <v>900</v>
      </c>
      <c r="PQL1027" s="208">
        <v>900</v>
      </c>
      <c r="PQM1027" s="209">
        <v>27</v>
      </c>
      <c r="PQN1027" s="210" t="s">
        <v>538</v>
      </c>
      <c r="PQO1027" s="210" t="s">
        <v>866</v>
      </c>
      <c r="PQP1027" s="207" t="s">
        <v>17</v>
      </c>
      <c r="PQQ1027" s="211">
        <v>1</v>
      </c>
      <c r="PQR1027" s="207" t="s">
        <v>540</v>
      </c>
      <c r="PQS1027" s="208">
        <v>900</v>
      </c>
      <c r="PQT1027" s="208">
        <v>900</v>
      </c>
      <c r="PQU1027" s="209">
        <v>27</v>
      </c>
      <c r="PQV1027" s="210" t="s">
        <v>538</v>
      </c>
      <c r="PQW1027" s="210" t="s">
        <v>866</v>
      </c>
      <c r="PQX1027" s="207" t="s">
        <v>17</v>
      </c>
      <c r="PQY1027" s="211">
        <v>1</v>
      </c>
      <c r="PQZ1027" s="207" t="s">
        <v>540</v>
      </c>
      <c r="PRA1027" s="208">
        <v>900</v>
      </c>
      <c r="PRB1027" s="208">
        <v>900</v>
      </c>
      <c r="PRC1027" s="209">
        <v>27</v>
      </c>
      <c r="PRD1027" s="210" t="s">
        <v>538</v>
      </c>
      <c r="PRE1027" s="210" t="s">
        <v>866</v>
      </c>
      <c r="PRF1027" s="207" t="s">
        <v>17</v>
      </c>
      <c r="PRG1027" s="211">
        <v>1</v>
      </c>
      <c r="PRH1027" s="207" t="s">
        <v>540</v>
      </c>
      <c r="PRI1027" s="208">
        <v>900</v>
      </c>
      <c r="PRJ1027" s="208">
        <v>900</v>
      </c>
      <c r="PRK1027" s="209">
        <v>27</v>
      </c>
      <c r="PRL1027" s="210" t="s">
        <v>538</v>
      </c>
      <c r="PRM1027" s="210" t="s">
        <v>866</v>
      </c>
      <c r="PRN1027" s="207" t="s">
        <v>17</v>
      </c>
      <c r="PRO1027" s="211">
        <v>1</v>
      </c>
      <c r="PRP1027" s="207" t="s">
        <v>540</v>
      </c>
      <c r="PRQ1027" s="208">
        <v>900</v>
      </c>
      <c r="PRR1027" s="208">
        <v>900</v>
      </c>
      <c r="PRS1027" s="209">
        <v>27</v>
      </c>
      <c r="PRT1027" s="210" t="s">
        <v>538</v>
      </c>
      <c r="PRU1027" s="210" t="s">
        <v>866</v>
      </c>
      <c r="PRV1027" s="207" t="s">
        <v>17</v>
      </c>
      <c r="PRW1027" s="211">
        <v>1</v>
      </c>
      <c r="PRX1027" s="207" t="s">
        <v>540</v>
      </c>
      <c r="PRY1027" s="208">
        <v>900</v>
      </c>
      <c r="PRZ1027" s="208">
        <v>900</v>
      </c>
      <c r="PSA1027" s="209">
        <v>27</v>
      </c>
      <c r="PSB1027" s="210" t="s">
        <v>538</v>
      </c>
      <c r="PSC1027" s="210" t="s">
        <v>866</v>
      </c>
      <c r="PSD1027" s="207" t="s">
        <v>17</v>
      </c>
      <c r="PSE1027" s="211">
        <v>1</v>
      </c>
      <c r="PSF1027" s="207" t="s">
        <v>540</v>
      </c>
      <c r="PSG1027" s="208">
        <v>900</v>
      </c>
      <c r="PSH1027" s="208">
        <v>900</v>
      </c>
      <c r="PSI1027" s="209">
        <v>27</v>
      </c>
      <c r="PSJ1027" s="210" t="s">
        <v>538</v>
      </c>
      <c r="PSK1027" s="210" t="s">
        <v>866</v>
      </c>
      <c r="PSL1027" s="207" t="s">
        <v>17</v>
      </c>
      <c r="PSM1027" s="211">
        <v>1</v>
      </c>
      <c r="PSN1027" s="207" t="s">
        <v>540</v>
      </c>
      <c r="PSO1027" s="208">
        <v>900</v>
      </c>
      <c r="PSP1027" s="208">
        <v>900</v>
      </c>
      <c r="PSQ1027" s="209">
        <v>27</v>
      </c>
      <c r="PSR1027" s="210" t="s">
        <v>538</v>
      </c>
      <c r="PSS1027" s="210" t="s">
        <v>866</v>
      </c>
      <c r="PST1027" s="207" t="s">
        <v>17</v>
      </c>
      <c r="PSU1027" s="211">
        <v>1</v>
      </c>
      <c r="PSV1027" s="207" t="s">
        <v>540</v>
      </c>
      <c r="PSW1027" s="208">
        <v>900</v>
      </c>
      <c r="PSX1027" s="208">
        <v>900</v>
      </c>
      <c r="PSY1027" s="209">
        <v>27</v>
      </c>
      <c r="PSZ1027" s="210" t="s">
        <v>538</v>
      </c>
      <c r="PTA1027" s="210" t="s">
        <v>866</v>
      </c>
      <c r="PTB1027" s="207" t="s">
        <v>17</v>
      </c>
      <c r="PTC1027" s="211">
        <v>1</v>
      </c>
      <c r="PTD1027" s="207" t="s">
        <v>540</v>
      </c>
      <c r="PTE1027" s="208">
        <v>900</v>
      </c>
      <c r="PTF1027" s="208">
        <v>900</v>
      </c>
      <c r="PTG1027" s="209">
        <v>27</v>
      </c>
      <c r="PTH1027" s="210" t="s">
        <v>538</v>
      </c>
      <c r="PTI1027" s="210" t="s">
        <v>866</v>
      </c>
      <c r="PTJ1027" s="207" t="s">
        <v>17</v>
      </c>
      <c r="PTK1027" s="211">
        <v>1</v>
      </c>
      <c r="PTL1027" s="207" t="s">
        <v>540</v>
      </c>
      <c r="PTM1027" s="208">
        <v>900</v>
      </c>
      <c r="PTN1027" s="208">
        <v>900</v>
      </c>
      <c r="PTO1027" s="209">
        <v>27</v>
      </c>
      <c r="PTP1027" s="210" t="s">
        <v>538</v>
      </c>
      <c r="PTQ1027" s="210" t="s">
        <v>866</v>
      </c>
      <c r="PTR1027" s="207" t="s">
        <v>17</v>
      </c>
      <c r="PTS1027" s="211">
        <v>1</v>
      </c>
      <c r="PTT1027" s="207" t="s">
        <v>540</v>
      </c>
      <c r="PTU1027" s="208">
        <v>900</v>
      </c>
      <c r="PTV1027" s="208">
        <v>900</v>
      </c>
      <c r="PTW1027" s="209">
        <v>27</v>
      </c>
      <c r="PTX1027" s="210" t="s">
        <v>538</v>
      </c>
      <c r="PTY1027" s="210" t="s">
        <v>866</v>
      </c>
      <c r="PTZ1027" s="207" t="s">
        <v>17</v>
      </c>
      <c r="PUA1027" s="211">
        <v>1</v>
      </c>
      <c r="PUB1027" s="207" t="s">
        <v>540</v>
      </c>
      <c r="PUC1027" s="208">
        <v>900</v>
      </c>
      <c r="PUD1027" s="208">
        <v>900</v>
      </c>
      <c r="PUE1027" s="209">
        <v>27</v>
      </c>
      <c r="PUF1027" s="210" t="s">
        <v>538</v>
      </c>
      <c r="PUG1027" s="210" t="s">
        <v>866</v>
      </c>
      <c r="PUH1027" s="207" t="s">
        <v>17</v>
      </c>
      <c r="PUI1027" s="211">
        <v>1</v>
      </c>
      <c r="PUJ1027" s="207" t="s">
        <v>540</v>
      </c>
      <c r="PUK1027" s="208">
        <v>900</v>
      </c>
      <c r="PUL1027" s="208">
        <v>900</v>
      </c>
      <c r="PUM1027" s="209">
        <v>27</v>
      </c>
      <c r="PUN1027" s="210" t="s">
        <v>538</v>
      </c>
      <c r="PUO1027" s="210" t="s">
        <v>866</v>
      </c>
      <c r="PUP1027" s="207" t="s">
        <v>17</v>
      </c>
      <c r="PUQ1027" s="211">
        <v>1</v>
      </c>
      <c r="PUR1027" s="207" t="s">
        <v>540</v>
      </c>
      <c r="PUS1027" s="208">
        <v>900</v>
      </c>
      <c r="PUT1027" s="208">
        <v>900</v>
      </c>
      <c r="PUU1027" s="209">
        <v>27</v>
      </c>
      <c r="PUV1027" s="210" t="s">
        <v>538</v>
      </c>
      <c r="PUW1027" s="210" t="s">
        <v>866</v>
      </c>
      <c r="PUX1027" s="207" t="s">
        <v>17</v>
      </c>
      <c r="PUY1027" s="211">
        <v>1</v>
      </c>
      <c r="PUZ1027" s="207" t="s">
        <v>540</v>
      </c>
      <c r="PVA1027" s="208">
        <v>900</v>
      </c>
      <c r="PVB1027" s="208">
        <v>900</v>
      </c>
      <c r="PVC1027" s="209">
        <v>27</v>
      </c>
      <c r="PVD1027" s="210" t="s">
        <v>538</v>
      </c>
      <c r="PVE1027" s="210" t="s">
        <v>866</v>
      </c>
      <c r="PVF1027" s="207" t="s">
        <v>17</v>
      </c>
      <c r="PVG1027" s="211">
        <v>1</v>
      </c>
      <c r="PVH1027" s="207" t="s">
        <v>540</v>
      </c>
      <c r="PVI1027" s="208">
        <v>900</v>
      </c>
      <c r="PVJ1027" s="208">
        <v>900</v>
      </c>
      <c r="PVK1027" s="209">
        <v>27</v>
      </c>
      <c r="PVL1027" s="210" t="s">
        <v>538</v>
      </c>
      <c r="PVM1027" s="210" t="s">
        <v>866</v>
      </c>
      <c r="PVN1027" s="207" t="s">
        <v>17</v>
      </c>
      <c r="PVO1027" s="211">
        <v>1</v>
      </c>
      <c r="PVP1027" s="207" t="s">
        <v>540</v>
      </c>
      <c r="PVQ1027" s="208">
        <v>900</v>
      </c>
      <c r="PVR1027" s="208">
        <v>900</v>
      </c>
      <c r="PVS1027" s="209">
        <v>27</v>
      </c>
      <c r="PVT1027" s="210" t="s">
        <v>538</v>
      </c>
      <c r="PVU1027" s="210" t="s">
        <v>866</v>
      </c>
      <c r="PVV1027" s="207" t="s">
        <v>17</v>
      </c>
      <c r="PVW1027" s="211">
        <v>1</v>
      </c>
      <c r="PVX1027" s="207" t="s">
        <v>540</v>
      </c>
      <c r="PVY1027" s="208">
        <v>900</v>
      </c>
      <c r="PVZ1027" s="208">
        <v>900</v>
      </c>
      <c r="PWA1027" s="209">
        <v>27</v>
      </c>
      <c r="PWB1027" s="210" t="s">
        <v>538</v>
      </c>
      <c r="PWC1027" s="210" t="s">
        <v>866</v>
      </c>
      <c r="PWD1027" s="207" t="s">
        <v>17</v>
      </c>
      <c r="PWE1027" s="211">
        <v>1</v>
      </c>
      <c r="PWF1027" s="207" t="s">
        <v>540</v>
      </c>
      <c r="PWG1027" s="208">
        <v>900</v>
      </c>
      <c r="PWH1027" s="208">
        <v>900</v>
      </c>
      <c r="PWI1027" s="209">
        <v>27</v>
      </c>
      <c r="PWJ1027" s="210" t="s">
        <v>538</v>
      </c>
      <c r="PWK1027" s="210" t="s">
        <v>866</v>
      </c>
      <c r="PWL1027" s="207" t="s">
        <v>17</v>
      </c>
      <c r="PWM1027" s="211">
        <v>1</v>
      </c>
      <c r="PWN1027" s="207" t="s">
        <v>540</v>
      </c>
      <c r="PWO1027" s="208">
        <v>900</v>
      </c>
      <c r="PWP1027" s="208">
        <v>900</v>
      </c>
      <c r="PWQ1027" s="209">
        <v>27</v>
      </c>
      <c r="PWR1027" s="210" t="s">
        <v>538</v>
      </c>
      <c r="PWS1027" s="210" t="s">
        <v>866</v>
      </c>
      <c r="PWT1027" s="207" t="s">
        <v>17</v>
      </c>
      <c r="PWU1027" s="211">
        <v>1</v>
      </c>
      <c r="PWV1027" s="207" t="s">
        <v>540</v>
      </c>
      <c r="PWW1027" s="208">
        <v>900</v>
      </c>
      <c r="PWX1027" s="208">
        <v>900</v>
      </c>
      <c r="PWY1027" s="209">
        <v>27</v>
      </c>
      <c r="PWZ1027" s="210" t="s">
        <v>538</v>
      </c>
      <c r="PXA1027" s="210" t="s">
        <v>866</v>
      </c>
      <c r="PXB1027" s="207" t="s">
        <v>17</v>
      </c>
      <c r="PXC1027" s="211">
        <v>1</v>
      </c>
      <c r="PXD1027" s="207" t="s">
        <v>540</v>
      </c>
      <c r="PXE1027" s="208">
        <v>900</v>
      </c>
      <c r="PXF1027" s="208">
        <v>900</v>
      </c>
      <c r="PXG1027" s="209">
        <v>27</v>
      </c>
      <c r="PXH1027" s="210" t="s">
        <v>538</v>
      </c>
      <c r="PXI1027" s="210" t="s">
        <v>866</v>
      </c>
      <c r="PXJ1027" s="207" t="s">
        <v>17</v>
      </c>
      <c r="PXK1027" s="211">
        <v>1</v>
      </c>
      <c r="PXL1027" s="207" t="s">
        <v>540</v>
      </c>
      <c r="PXM1027" s="208">
        <v>900</v>
      </c>
      <c r="PXN1027" s="208">
        <v>900</v>
      </c>
      <c r="PXO1027" s="209">
        <v>27</v>
      </c>
      <c r="PXP1027" s="210" t="s">
        <v>538</v>
      </c>
      <c r="PXQ1027" s="210" t="s">
        <v>866</v>
      </c>
      <c r="PXR1027" s="207" t="s">
        <v>17</v>
      </c>
      <c r="PXS1027" s="211">
        <v>1</v>
      </c>
      <c r="PXT1027" s="207" t="s">
        <v>540</v>
      </c>
      <c r="PXU1027" s="208">
        <v>900</v>
      </c>
      <c r="PXV1027" s="208">
        <v>900</v>
      </c>
      <c r="PXW1027" s="209">
        <v>27</v>
      </c>
      <c r="PXX1027" s="210" t="s">
        <v>538</v>
      </c>
      <c r="PXY1027" s="210" t="s">
        <v>866</v>
      </c>
      <c r="PXZ1027" s="207" t="s">
        <v>17</v>
      </c>
      <c r="PYA1027" s="211">
        <v>1</v>
      </c>
      <c r="PYB1027" s="207" t="s">
        <v>540</v>
      </c>
      <c r="PYC1027" s="208">
        <v>900</v>
      </c>
      <c r="PYD1027" s="208">
        <v>900</v>
      </c>
      <c r="PYE1027" s="209">
        <v>27</v>
      </c>
      <c r="PYF1027" s="210" t="s">
        <v>538</v>
      </c>
      <c r="PYG1027" s="210" t="s">
        <v>866</v>
      </c>
      <c r="PYH1027" s="207" t="s">
        <v>17</v>
      </c>
      <c r="PYI1027" s="211">
        <v>1</v>
      </c>
      <c r="PYJ1027" s="207" t="s">
        <v>540</v>
      </c>
      <c r="PYK1027" s="208">
        <v>900</v>
      </c>
      <c r="PYL1027" s="208">
        <v>900</v>
      </c>
      <c r="PYM1027" s="209">
        <v>27</v>
      </c>
      <c r="PYN1027" s="210" t="s">
        <v>538</v>
      </c>
      <c r="PYO1027" s="210" t="s">
        <v>866</v>
      </c>
      <c r="PYP1027" s="207" t="s">
        <v>17</v>
      </c>
      <c r="PYQ1027" s="211">
        <v>1</v>
      </c>
      <c r="PYR1027" s="207" t="s">
        <v>540</v>
      </c>
      <c r="PYS1027" s="208">
        <v>900</v>
      </c>
      <c r="PYT1027" s="208">
        <v>900</v>
      </c>
      <c r="PYU1027" s="209">
        <v>27</v>
      </c>
      <c r="PYV1027" s="210" t="s">
        <v>538</v>
      </c>
      <c r="PYW1027" s="210" t="s">
        <v>866</v>
      </c>
      <c r="PYX1027" s="207" t="s">
        <v>17</v>
      </c>
      <c r="PYY1027" s="211">
        <v>1</v>
      </c>
      <c r="PYZ1027" s="207" t="s">
        <v>540</v>
      </c>
      <c r="PZA1027" s="208">
        <v>900</v>
      </c>
      <c r="PZB1027" s="208">
        <v>900</v>
      </c>
      <c r="PZC1027" s="209">
        <v>27</v>
      </c>
      <c r="PZD1027" s="210" t="s">
        <v>538</v>
      </c>
      <c r="PZE1027" s="210" t="s">
        <v>866</v>
      </c>
      <c r="PZF1027" s="207" t="s">
        <v>17</v>
      </c>
      <c r="PZG1027" s="211">
        <v>1</v>
      </c>
      <c r="PZH1027" s="207" t="s">
        <v>540</v>
      </c>
      <c r="PZI1027" s="208">
        <v>900</v>
      </c>
      <c r="PZJ1027" s="208">
        <v>900</v>
      </c>
      <c r="PZK1027" s="209">
        <v>27</v>
      </c>
      <c r="PZL1027" s="210" t="s">
        <v>538</v>
      </c>
      <c r="PZM1027" s="210" t="s">
        <v>866</v>
      </c>
      <c r="PZN1027" s="207" t="s">
        <v>17</v>
      </c>
      <c r="PZO1027" s="211">
        <v>1</v>
      </c>
      <c r="PZP1027" s="207" t="s">
        <v>540</v>
      </c>
      <c r="PZQ1027" s="208">
        <v>900</v>
      </c>
      <c r="PZR1027" s="208">
        <v>900</v>
      </c>
      <c r="PZS1027" s="209">
        <v>27</v>
      </c>
      <c r="PZT1027" s="210" t="s">
        <v>538</v>
      </c>
      <c r="PZU1027" s="210" t="s">
        <v>866</v>
      </c>
      <c r="PZV1027" s="207" t="s">
        <v>17</v>
      </c>
      <c r="PZW1027" s="211">
        <v>1</v>
      </c>
      <c r="PZX1027" s="207" t="s">
        <v>540</v>
      </c>
      <c r="PZY1027" s="208">
        <v>900</v>
      </c>
      <c r="PZZ1027" s="208">
        <v>900</v>
      </c>
      <c r="QAA1027" s="209">
        <v>27</v>
      </c>
      <c r="QAB1027" s="210" t="s">
        <v>538</v>
      </c>
      <c r="QAC1027" s="210" t="s">
        <v>866</v>
      </c>
      <c r="QAD1027" s="207" t="s">
        <v>17</v>
      </c>
      <c r="QAE1027" s="211">
        <v>1</v>
      </c>
      <c r="QAF1027" s="207" t="s">
        <v>540</v>
      </c>
      <c r="QAG1027" s="208">
        <v>900</v>
      </c>
      <c r="QAH1027" s="208">
        <v>900</v>
      </c>
      <c r="QAI1027" s="209">
        <v>27</v>
      </c>
      <c r="QAJ1027" s="210" t="s">
        <v>538</v>
      </c>
      <c r="QAK1027" s="210" t="s">
        <v>866</v>
      </c>
      <c r="QAL1027" s="207" t="s">
        <v>17</v>
      </c>
      <c r="QAM1027" s="211">
        <v>1</v>
      </c>
      <c r="QAN1027" s="207" t="s">
        <v>540</v>
      </c>
      <c r="QAO1027" s="208">
        <v>900</v>
      </c>
      <c r="QAP1027" s="208">
        <v>900</v>
      </c>
      <c r="QAQ1027" s="209">
        <v>27</v>
      </c>
      <c r="QAR1027" s="210" t="s">
        <v>538</v>
      </c>
      <c r="QAS1027" s="210" t="s">
        <v>866</v>
      </c>
      <c r="QAT1027" s="207" t="s">
        <v>17</v>
      </c>
      <c r="QAU1027" s="211">
        <v>1</v>
      </c>
      <c r="QAV1027" s="207" t="s">
        <v>540</v>
      </c>
      <c r="QAW1027" s="208">
        <v>900</v>
      </c>
      <c r="QAX1027" s="208">
        <v>900</v>
      </c>
      <c r="QAY1027" s="209">
        <v>27</v>
      </c>
      <c r="QAZ1027" s="210" t="s">
        <v>538</v>
      </c>
      <c r="QBA1027" s="210" t="s">
        <v>866</v>
      </c>
      <c r="QBB1027" s="207" t="s">
        <v>17</v>
      </c>
      <c r="QBC1027" s="211">
        <v>1</v>
      </c>
      <c r="QBD1027" s="207" t="s">
        <v>540</v>
      </c>
      <c r="QBE1027" s="208">
        <v>900</v>
      </c>
      <c r="QBF1027" s="208">
        <v>900</v>
      </c>
      <c r="QBG1027" s="209">
        <v>27</v>
      </c>
      <c r="QBH1027" s="210" t="s">
        <v>538</v>
      </c>
      <c r="QBI1027" s="210" t="s">
        <v>866</v>
      </c>
      <c r="QBJ1027" s="207" t="s">
        <v>17</v>
      </c>
      <c r="QBK1027" s="211">
        <v>1</v>
      </c>
      <c r="QBL1027" s="207" t="s">
        <v>540</v>
      </c>
      <c r="QBM1027" s="208">
        <v>900</v>
      </c>
      <c r="QBN1027" s="208">
        <v>900</v>
      </c>
      <c r="QBO1027" s="209">
        <v>27</v>
      </c>
      <c r="QBP1027" s="210" t="s">
        <v>538</v>
      </c>
      <c r="QBQ1027" s="210" t="s">
        <v>866</v>
      </c>
      <c r="QBR1027" s="207" t="s">
        <v>17</v>
      </c>
      <c r="QBS1027" s="211">
        <v>1</v>
      </c>
      <c r="QBT1027" s="207" t="s">
        <v>540</v>
      </c>
      <c r="QBU1027" s="208">
        <v>900</v>
      </c>
      <c r="QBV1027" s="208">
        <v>900</v>
      </c>
      <c r="QBW1027" s="209">
        <v>27</v>
      </c>
      <c r="QBX1027" s="210" t="s">
        <v>538</v>
      </c>
      <c r="QBY1027" s="210" t="s">
        <v>866</v>
      </c>
      <c r="QBZ1027" s="207" t="s">
        <v>17</v>
      </c>
      <c r="QCA1027" s="211">
        <v>1</v>
      </c>
      <c r="QCB1027" s="207" t="s">
        <v>540</v>
      </c>
      <c r="QCC1027" s="208">
        <v>900</v>
      </c>
      <c r="QCD1027" s="208">
        <v>900</v>
      </c>
      <c r="QCE1027" s="209">
        <v>27</v>
      </c>
      <c r="QCF1027" s="210" t="s">
        <v>538</v>
      </c>
      <c r="QCG1027" s="210" t="s">
        <v>866</v>
      </c>
      <c r="QCH1027" s="207" t="s">
        <v>17</v>
      </c>
      <c r="QCI1027" s="211">
        <v>1</v>
      </c>
      <c r="QCJ1027" s="207" t="s">
        <v>540</v>
      </c>
      <c r="QCK1027" s="208">
        <v>900</v>
      </c>
      <c r="QCL1027" s="208">
        <v>900</v>
      </c>
      <c r="QCM1027" s="209">
        <v>27</v>
      </c>
      <c r="QCN1027" s="210" t="s">
        <v>538</v>
      </c>
      <c r="QCO1027" s="210" t="s">
        <v>866</v>
      </c>
      <c r="QCP1027" s="207" t="s">
        <v>17</v>
      </c>
      <c r="QCQ1027" s="211">
        <v>1</v>
      </c>
      <c r="QCR1027" s="207" t="s">
        <v>540</v>
      </c>
      <c r="QCS1027" s="208">
        <v>900</v>
      </c>
      <c r="QCT1027" s="208">
        <v>900</v>
      </c>
      <c r="QCU1027" s="209">
        <v>27</v>
      </c>
      <c r="QCV1027" s="210" t="s">
        <v>538</v>
      </c>
      <c r="QCW1027" s="210" t="s">
        <v>866</v>
      </c>
      <c r="QCX1027" s="207" t="s">
        <v>17</v>
      </c>
      <c r="QCY1027" s="211">
        <v>1</v>
      </c>
      <c r="QCZ1027" s="207" t="s">
        <v>540</v>
      </c>
      <c r="QDA1027" s="208">
        <v>900</v>
      </c>
      <c r="QDB1027" s="208">
        <v>900</v>
      </c>
      <c r="QDC1027" s="209">
        <v>27</v>
      </c>
      <c r="QDD1027" s="210" t="s">
        <v>538</v>
      </c>
      <c r="QDE1027" s="210" t="s">
        <v>866</v>
      </c>
      <c r="QDF1027" s="207" t="s">
        <v>17</v>
      </c>
      <c r="QDG1027" s="211">
        <v>1</v>
      </c>
      <c r="QDH1027" s="207" t="s">
        <v>540</v>
      </c>
      <c r="QDI1027" s="208">
        <v>900</v>
      </c>
      <c r="QDJ1027" s="208">
        <v>900</v>
      </c>
      <c r="QDK1027" s="209">
        <v>27</v>
      </c>
      <c r="QDL1027" s="210" t="s">
        <v>538</v>
      </c>
      <c r="QDM1027" s="210" t="s">
        <v>866</v>
      </c>
      <c r="QDN1027" s="207" t="s">
        <v>17</v>
      </c>
      <c r="QDO1027" s="211">
        <v>1</v>
      </c>
      <c r="QDP1027" s="207" t="s">
        <v>540</v>
      </c>
      <c r="QDQ1027" s="208">
        <v>900</v>
      </c>
      <c r="QDR1027" s="208">
        <v>900</v>
      </c>
      <c r="QDS1027" s="209">
        <v>27</v>
      </c>
      <c r="QDT1027" s="210" t="s">
        <v>538</v>
      </c>
      <c r="QDU1027" s="210" t="s">
        <v>866</v>
      </c>
      <c r="QDV1027" s="207" t="s">
        <v>17</v>
      </c>
      <c r="QDW1027" s="211">
        <v>1</v>
      </c>
      <c r="QDX1027" s="207" t="s">
        <v>540</v>
      </c>
      <c r="QDY1027" s="208">
        <v>900</v>
      </c>
      <c r="QDZ1027" s="208">
        <v>900</v>
      </c>
      <c r="QEA1027" s="209">
        <v>27</v>
      </c>
      <c r="QEB1027" s="210" t="s">
        <v>538</v>
      </c>
      <c r="QEC1027" s="210" t="s">
        <v>866</v>
      </c>
      <c r="QED1027" s="207" t="s">
        <v>17</v>
      </c>
      <c r="QEE1027" s="211">
        <v>1</v>
      </c>
      <c r="QEF1027" s="207" t="s">
        <v>540</v>
      </c>
      <c r="QEG1027" s="208">
        <v>900</v>
      </c>
      <c r="QEH1027" s="208">
        <v>900</v>
      </c>
      <c r="QEI1027" s="209">
        <v>27</v>
      </c>
      <c r="QEJ1027" s="210" t="s">
        <v>538</v>
      </c>
      <c r="QEK1027" s="210" t="s">
        <v>866</v>
      </c>
      <c r="QEL1027" s="207" t="s">
        <v>17</v>
      </c>
      <c r="QEM1027" s="211">
        <v>1</v>
      </c>
      <c r="QEN1027" s="207" t="s">
        <v>540</v>
      </c>
      <c r="QEO1027" s="208">
        <v>900</v>
      </c>
      <c r="QEP1027" s="208">
        <v>900</v>
      </c>
      <c r="QEQ1027" s="209">
        <v>27</v>
      </c>
      <c r="QER1027" s="210" t="s">
        <v>538</v>
      </c>
      <c r="QES1027" s="210" t="s">
        <v>866</v>
      </c>
      <c r="QET1027" s="207" t="s">
        <v>17</v>
      </c>
      <c r="QEU1027" s="211">
        <v>1</v>
      </c>
      <c r="QEV1027" s="207" t="s">
        <v>540</v>
      </c>
      <c r="QEW1027" s="208">
        <v>900</v>
      </c>
      <c r="QEX1027" s="208">
        <v>900</v>
      </c>
      <c r="QEY1027" s="209">
        <v>27</v>
      </c>
      <c r="QEZ1027" s="210" t="s">
        <v>538</v>
      </c>
      <c r="QFA1027" s="210" t="s">
        <v>866</v>
      </c>
      <c r="QFB1027" s="207" t="s">
        <v>17</v>
      </c>
      <c r="QFC1027" s="211">
        <v>1</v>
      </c>
      <c r="QFD1027" s="207" t="s">
        <v>540</v>
      </c>
      <c r="QFE1027" s="208">
        <v>900</v>
      </c>
      <c r="QFF1027" s="208">
        <v>900</v>
      </c>
      <c r="QFG1027" s="209">
        <v>27</v>
      </c>
      <c r="QFH1027" s="210" t="s">
        <v>538</v>
      </c>
      <c r="QFI1027" s="210" t="s">
        <v>866</v>
      </c>
      <c r="QFJ1027" s="207" t="s">
        <v>17</v>
      </c>
      <c r="QFK1027" s="211">
        <v>1</v>
      </c>
      <c r="QFL1027" s="207" t="s">
        <v>540</v>
      </c>
      <c r="QFM1027" s="208">
        <v>900</v>
      </c>
      <c r="QFN1027" s="208">
        <v>900</v>
      </c>
      <c r="QFO1027" s="209">
        <v>27</v>
      </c>
      <c r="QFP1027" s="210" t="s">
        <v>538</v>
      </c>
      <c r="QFQ1027" s="210" t="s">
        <v>866</v>
      </c>
      <c r="QFR1027" s="207" t="s">
        <v>17</v>
      </c>
      <c r="QFS1027" s="211">
        <v>1</v>
      </c>
      <c r="QFT1027" s="207" t="s">
        <v>540</v>
      </c>
      <c r="QFU1027" s="208">
        <v>900</v>
      </c>
      <c r="QFV1027" s="208">
        <v>900</v>
      </c>
      <c r="QFW1027" s="209">
        <v>27</v>
      </c>
      <c r="QFX1027" s="210" t="s">
        <v>538</v>
      </c>
      <c r="QFY1027" s="210" t="s">
        <v>866</v>
      </c>
      <c r="QFZ1027" s="207" t="s">
        <v>17</v>
      </c>
      <c r="QGA1027" s="211">
        <v>1</v>
      </c>
      <c r="QGB1027" s="207" t="s">
        <v>540</v>
      </c>
      <c r="QGC1027" s="208">
        <v>900</v>
      </c>
      <c r="QGD1027" s="208">
        <v>900</v>
      </c>
      <c r="QGE1027" s="209">
        <v>27</v>
      </c>
      <c r="QGF1027" s="210" t="s">
        <v>538</v>
      </c>
      <c r="QGG1027" s="210" t="s">
        <v>866</v>
      </c>
      <c r="QGH1027" s="207" t="s">
        <v>17</v>
      </c>
      <c r="QGI1027" s="211">
        <v>1</v>
      </c>
      <c r="QGJ1027" s="207" t="s">
        <v>540</v>
      </c>
      <c r="QGK1027" s="208">
        <v>900</v>
      </c>
      <c r="QGL1027" s="208">
        <v>900</v>
      </c>
      <c r="QGM1027" s="209">
        <v>27</v>
      </c>
      <c r="QGN1027" s="210" t="s">
        <v>538</v>
      </c>
      <c r="QGO1027" s="210" t="s">
        <v>866</v>
      </c>
      <c r="QGP1027" s="207" t="s">
        <v>17</v>
      </c>
      <c r="QGQ1027" s="211">
        <v>1</v>
      </c>
      <c r="QGR1027" s="207" t="s">
        <v>540</v>
      </c>
      <c r="QGS1027" s="208">
        <v>900</v>
      </c>
      <c r="QGT1027" s="208">
        <v>900</v>
      </c>
      <c r="QGU1027" s="209">
        <v>27</v>
      </c>
      <c r="QGV1027" s="210" t="s">
        <v>538</v>
      </c>
      <c r="QGW1027" s="210" t="s">
        <v>866</v>
      </c>
      <c r="QGX1027" s="207" t="s">
        <v>17</v>
      </c>
      <c r="QGY1027" s="211">
        <v>1</v>
      </c>
      <c r="QGZ1027" s="207" t="s">
        <v>540</v>
      </c>
      <c r="QHA1027" s="208">
        <v>900</v>
      </c>
      <c r="QHB1027" s="208">
        <v>900</v>
      </c>
      <c r="QHC1027" s="209">
        <v>27</v>
      </c>
      <c r="QHD1027" s="210" t="s">
        <v>538</v>
      </c>
      <c r="QHE1027" s="210" t="s">
        <v>866</v>
      </c>
      <c r="QHF1027" s="207" t="s">
        <v>17</v>
      </c>
      <c r="QHG1027" s="211">
        <v>1</v>
      </c>
      <c r="QHH1027" s="207" t="s">
        <v>540</v>
      </c>
      <c r="QHI1027" s="208">
        <v>900</v>
      </c>
      <c r="QHJ1027" s="208">
        <v>900</v>
      </c>
      <c r="QHK1027" s="209">
        <v>27</v>
      </c>
      <c r="QHL1027" s="210" t="s">
        <v>538</v>
      </c>
      <c r="QHM1027" s="210" t="s">
        <v>866</v>
      </c>
      <c r="QHN1027" s="207" t="s">
        <v>17</v>
      </c>
      <c r="QHO1027" s="211">
        <v>1</v>
      </c>
      <c r="QHP1027" s="207" t="s">
        <v>540</v>
      </c>
      <c r="QHQ1027" s="208">
        <v>900</v>
      </c>
      <c r="QHR1027" s="208">
        <v>900</v>
      </c>
      <c r="QHS1027" s="209">
        <v>27</v>
      </c>
      <c r="QHT1027" s="210" t="s">
        <v>538</v>
      </c>
      <c r="QHU1027" s="210" t="s">
        <v>866</v>
      </c>
      <c r="QHV1027" s="207" t="s">
        <v>17</v>
      </c>
      <c r="QHW1027" s="211">
        <v>1</v>
      </c>
      <c r="QHX1027" s="207" t="s">
        <v>540</v>
      </c>
      <c r="QHY1027" s="208">
        <v>900</v>
      </c>
      <c r="QHZ1027" s="208">
        <v>900</v>
      </c>
      <c r="QIA1027" s="209">
        <v>27</v>
      </c>
      <c r="QIB1027" s="210" t="s">
        <v>538</v>
      </c>
      <c r="QIC1027" s="210" t="s">
        <v>866</v>
      </c>
      <c r="QID1027" s="207" t="s">
        <v>17</v>
      </c>
      <c r="QIE1027" s="211">
        <v>1</v>
      </c>
      <c r="QIF1027" s="207" t="s">
        <v>540</v>
      </c>
      <c r="QIG1027" s="208">
        <v>900</v>
      </c>
      <c r="QIH1027" s="208">
        <v>900</v>
      </c>
      <c r="QII1027" s="209">
        <v>27</v>
      </c>
      <c r="QIJ1027" s="210" t="s">
        <v>538</v>
      </c>
      <c r="QIK1027" s="210" t="s">
        <v>866</v>
      </c>
      <c r="QIL1027" s="207" t="s">
        <v>17</v>
      </c>
      <c r="QIM1027" s="211">
        <v>1</v>
      </c>
      <c r="QIN1027" s="207" t="s">
        <v>540</v>
      </c>
      <c r="QIO1027" s="208">
        <v>900</v>
      </c>
      <c r="QIP1027" s="208">
        <v>900</v>
      </c>
      <c r="QIQ1027" s="209">
        <v>27</v>
      </c>
      <c r="QIR1027" s="210" t="s">
        <v>538</v>
      </c>
      <c r="QIS1027" s="210" t="s">
        <v>866</v>
      </c>
      <c r="QIT1027" s="207" t="s">
        <v>17</v>
      </c>
      <c r="QIU1027" s="211">
        <v>1</v>
      </c>
      <c r="QIV1027" s="207" t="s">
        <v>540</v>
      </c>
      <c r="QIW1027" s="208">
        <v>900</v>
      </c>
      <c r="QIX1027" s="208">
        <v>900</v>
      </c>
      <c r="QIY1027" s="209">
        <v>27</v>
      </c>
      <c r="QIZ1027" s="210" t="s">
        <v>538</v>
      </c>
      <c r="QJA1027" s="210" t="s">
        <v>866</v>
      </c>
      <c r="QJB1027" s="207" t="s">
        <v>17</v>
      </c>
      <c r="QJC1027" s="211">
        <v>1</v>
      </c>
      <c r="QJD1027" s="207" t="s">
        <v>540</v>
      </c>
      <c r="QJE1027" s="208">
        <v>900</v>
      </c>
      <c r="QJF1027" s="208">
        <v>900</v>
      </c>
      <c r="QJG1027" s="209">
        <v>27</v>
      </c>
      <c r="QJH1027" s="210" t="s">
        <v>538</v>
      </c>
      <c r="QJI1027" s="210" t="s">
        <v>866</v>
      </c>
      <c r="QJJ1027" s="207" t="s">
        <v>17</v>
      </c>
      <c r="QJK1027" s="211">
        <v>1</v>
      </c>
      <c r="QJL1027" s="207" t="s">
        <v>540</v>
      </c>
      <c r="QJM1027" s="208">
        <v>900</v>
      </c>
      <c r="QJN1027" s="208">
        <v>900</v>
      </c>
      <c r="QJO1027" s="209">
        <v>27</v>
      </c>
      <c r="QJP1027" s="210" t="s">
        <v>538</v>
      </c>
      <c r="QJQ1027" s="210" t="s">
        <v>866</v>
      </c>
      <c r="QJR1027" s="207" t="s">
        <v>17</v>
      </c>
      <c r="QJS1027" s="211">
        <v>1</v>
      </c>
      <c r="QJT1027" s="207" t="s">
        <v>540</v>
      </c>
      <c r="QJU1027" s="208">
        <v>900</v>
      </c>
      <c r="QJV1027" s="208">
        <v>900</v>
      </c>
      <c r="QJW1027" s="209">
        <v>27</v>
      </c>
      <c r="QJX1027" s="210" t="s">
        <v>538</v>
      </c>
      <c r="QJY1027" s="210" t="s">
        <v>866</v>
      </c>
      <c r="QJZ1027" s="207" t="s">
        <v>17</v>
      </c>
      <c r="QKA1027" s="211">
        <v>1</v>
      </c>
      <c r="QKB1027" s="207" t="s">
        <v>540</v>
      </c>
      <c r="QKC1027" s="208">
        <v>900</v>
      </c>
      <c r="QKD1027" s="208">
        <v>900</v>
      </c>
      <c r="QKE1027" s="209">
        <v>27</v>
      </c>
      <c r="QKF1027" s="210" t="s">
        <v>538</v>
      </c>
      <c r="QKG1027" s="210" t="s">
        <v>866</v>
      </c>
      <c r="QKH1027" s="207" t="s">
        <v>17</v>
      </c>
      <c r="QKI1027" s="211">
        <v>1</v>
      </c>
      <c r="QKJ1027" s="207" t="s">
        <v>540</v>
      </c>
      <c r="QKK1027" s="208">
        <v>900</v>
      </c>
      <c r="QKL1027" s="208">
        <v>900</v>
      </c>
      <c r="QKM1027" s="209">
        <v>27</v>
      </c>
      <c r="QKN1027" s="210" t="s">
        <v>538</v>
      </c>
      <c r="QKO1027" s="210" t="s">
        <v>866</v>
      </c>
      <c r="QKP1027" s="207" t="s">
        <v>17</v>
      </c>
      <c r="QKQ1027" s="211">
        <v>1</v>
      </c>
      <c r="QKR1027" s="207" t="s">
        <v>540</v>
      </c>
      <c r="QKS1027" s="208">
        <v>900</v>
      </c>
      <c r="QKT1027" s="208">
        <v>900</v>
      </c>
      <c r="QKU1027" s="209">
        <v>27</v>
      </c>
      <c r="QKV1027" s="210" t="s">
        <v>538</v>
      </c>
      <c r="QKW1027" s="210" t="s">
        <v>866</v>
      </c>
      <c r="QKX1027" s="207" t="s">
        <v>17</v>
      </c>
      <c r="QKY1027" s="211">
        <v>1</v>
      </c>
      <c r="QKZ1027" s="207" t="s">
        <v>540</v>
      </c>
      <c r="QLA1027" s="208">
        <v>900</v>
      </c>
      <c r="QLB1027" s="208">
        <v>900</v>
      </c>
      <c r="QLC1027" s="209">
        <v>27</v>
      </c>
      <c r="QLD1027" s="210" t="s">
        <v>538</v>
      </c>
      <c r="QLE1027" s="210" t="s">
        <v>866</v>
      </c>
      <c r="QLF1027" s="207" t="s">
        <v>17</v>
      </c>
      <c r="QLG1027" s="211">
        <v>1</v>
      </c>
      <c r="QLH1027" s="207" t="s">
        <v>540</v>
      </c>
      <c r="QLI1027" s="208">
        <v>900</v>
      </c>
      <c r="QLJ1027" s="208">
        <v>900</v>
      </c>
      <c r="QLK1027" s="209">
        <v>27</v>
      </c>
      <c r="QLL1027" s="210" t="s">
        <v>538</v>
      </c>
      <c r="QLM1027" s="210" t="s">
        <v>866</v>
      </c>
      <c r="QLN1027" s="207" t="s">
        <v>17</v>
      </c>
      <c r="QLO1027" s="211">
        <v>1</v>
      </c>
      <c r="QLP1027" s="207" t="s">
        <v>540</v>
      </c>
      <c r="QLQ1027" s="208">
        <v>900</v>
      </c>
      <c r="QLR1027" s="208">
        <v>900</v>
      </c>
      <c r="QLS1027" s="209">
        <v>27</v>
      </c>
      <c r="QLT1027" s="210" t="s">
        <v>538</v>
      </c>
      <c r="QLU1027" s="210" t="s">
        <v>866</v>
      </c>
      <c r="QLV1027" s="207" t="s">
        <v>17</v>
      </c>
      <c r="QLW1027" s="211">
        <v>1</v>
      </c>
      <c r="QLX1027" s="207" t="s">
        <v>540</v>
      </c>
      <c r="QLY1027" s="208">
        <v>900</v>
      </c>
      <c r="QLZ1027" s="208">
        <v>900</v>
      </c>
      <c r="QMA1027" s="209">
        <v>27</v>
      </c>
      <c r="QMB1027" s="210" t="s">
        <v>538</v>
      </c>
      <c r="QMC1027" s="210" t="s">
        <v>866</v>
      </c>
      <c r="QMD1027" s="207" t="s">
        <v>17</v>
      </c>
      <c r="QME1027" s="211">
        <v>1</v>
      </c>
      <c r="QMF1027" s="207" t="s">
        <v>540</v>
      </c>
      <c r="QMG1027" s="208">
        <v>900</v>
      </c>
      <c r="QMH1027" s="208">
        <v>900</v>
      </c>
      <c r="QMI1027" s="209">
        <v>27</v>
      </c>
      <c r="QMJ1027" s="210" t="s">
        <v>538</v>
      </c>
      <c r="QMK1027" s="210" t="s">
        <v>866</v>
      </c>
      <c r="QML1027" s="207" t="s">
        <v>17</v>
      </c>
      <c r="QMM1027" s="211">
        <v>1</v>
      </c>
      <c r="QMN1027" s="207" t="s">
        <v>540</v>
      </c>
      <c r="QMO1027" s="208">
        <v>900</v>
      </c>
      <c r="QMP1027" s="208">
        <v>900</v>
      </c>
      <c r="QMQ1027" s="209">
        <v>27</v>
      </c>
      <c r="QMR1027" s="210" t="s">
        <v>538</v>
      </c>
      <c r="QMS1027" s="210" t="s">
        <v>866</v>
      </c>
      <c r="QMT1027" s="207" t="s">
        <v>17</v>
      </c>
      <c r="QMU1027" s="211">
        <v>1</v>
      </c>
      <c r="QMV1027" s="207" t="s">
        <v>540</v>
      </c>
      <c r="QMW1027" s="208">
        <v>900</v>
      </c>
      <c r="QMX1027" s="208">
        <v>900</v>
      </c>
      <c r="QMY1027" s="209">
        <v>27</v>
      </c>
      <c r="QMZ1027" s="210" t="s">
        <v>538</v>
      </c>
      <c r="QNA1027" s="210" t="s">
        <v>866</v>
      </c>
      <c r="QNB1027" s="207" t="s">
        <v>17</v>
      </c>
      <c r="QNC1027" s="211">
        <v>1</v>
      </c>
      <c r="QND1027" s="207" t="s">
        <v>540</v>
      </c>
      <c r="QNE1027" s="208">
        <v>900</v>
      </c>
      <c r="QNF1027" s="208">
        <v>900</v>
      </c>
      <c r="QNG1027" s="209">
        <v>27</v>
      </c>
      <c r="QNH1027" s="210" t="s">
        <v>538</v>
      </c>
      <c r="QNI1027" s="210" t="s">
        <v>866</v>
      </c>
      <c r="QNJ1027" s="207" t="s">
        <v>17</v>
      </c>
      <c r="QNK1027" s="211">
        <v>1</v>
      </c>
      <c r="QNL1027" s="207" t="s">
        <v>540</v>
      </c>
      <c r="QNM1027" s="208">
        <v>900</v>
      </c>
      <c r="QNN1027" s="208">
        <v>900</v>
      </c>
      <c r="QNO1027" s="209">
        <v>27</v>
      </c>
      <c r="QNP1027" s="210" t="s">
        <v>538</v>
      </c>
      <c r="QNQ1027" s="210" t="s">
        <v>866</v>
      </c>
      <c r="QNR1027" s="207" t="s">
        <v>17</v>
      </c>
      <c r="QNS1027" s="211">
        <v>1</v>
      </c>
      <c r="QNT1027" s="207" t="s">
        <v>540</v>
      </c>
      <c r="QNU1027" s="208">
        <v>900</v>
      </c>
      <c r="QNV1027" s="208">
        <v>900</v>
      </c>
      <c r="QNW1027" s="209">
        <v>27</v>
      </c>
      <c r="QNX1027" s="210" t="s">
        <v>538</v>
      </c>
      <c r="QNY1027" s="210" t="s">
        <v>866</v>
      </c>
      <c r="QNZ1027" s="207" t="s">
        <v>17</v>
      </c>
      <c r="QOA1027" s="211">
        <v>1</v>
      </c>
      <c r="QOB1027" s="207" t="s">
        <v>540</v>
      </c>
      <c r="QOC1027" s="208">
        <v>900</v>
      </c>
      <c r="QOD1027" s="208">
        <v>900</v>
      </c>
      <c r="QOE1027" s="209">
        <v>27</v>
      </c>
      <c r="QOF1027" s="210" t="s">
        <v>538</v>
      </c>
      <c r="QOG1027" s="210" t="s">
        <v>866</v>
      </c>
      <c r="QOH1027" s="207" t="s">
        <v>17</v>
      </c>
      <c r="QOI1027" s="211">
        <v>1</v>
      </c>
      <c r="QOJ1027" s="207" t="s">
        <v>540</v>
      </c>
      <c r="QOK1027" s="208">
        <v>900</v>
      </c>
      <c r="QOL1027" s="208">
        <v>900</v>
      </c>
      <c r="QOM1027" s="209">
        <v>27</v>
      </c>
      <c r="QON1027" s="210" t="s">
        <v>538</v>
      </c>
      <c r="QOO1027" s="210" t="s">
        <v>866</v>
      </c>
      <c r="QOP1027" s="207" t="s">
        <v>17</v>
      </c>
      <c r="QOQ1027" s="211">
        <v>1</v>
      </c>
      <c r="QOR1027" s="207" t="s">
        <v>540</v>
      </c>
      <c r="QOS1027" s="208">
        <v>900</v>
      </c>
      <c r="QOT1027" s="208">
        <v>900</v>
      </c>
      <c r="QOU1027" s="209">
        <v>27</v>
      </c>
      <c r="QOV1027" s="210" t="s">
        <v>538</v>
      </c>
      <c r="QOW1027" s="210" t="s">
        <v>866</v>
      </c>
      <c r="QOX1027" s="207" t="s">
        <v>17</v>
      </c>
      <c r="QOY1027" s="211">
        <v>1</v>
      </c>
      <c r="QOZ1027" s="207" t="s">
        <v>540</v>
      </c>
      <c r="QPA1027" s="208">
        <v>900</v>
      </c>
      <c r="QPB1027" s="208">
        <v>900</v>
      </c>
      <c r="QPC1027" s="209">
        <v>27</v>
      </c>
      <c r="QPD1027" s="210" t="s">
        <v>538</v>
      </c>
      <c r="QPE1027" s="210" t="s">
        <v>866</v>
      </c>
      <c r="QPF1027" s="207" t="s">
        <v>17</v>
      </c>
      <c r="QPG1027" s="211">
        <v>1</v>
      </c>
      <c r="QPH1027" s="207" t="s">
        <v>540</v>
      </c>
      <c r="QPI1027" s="208">
        <v>900</v>
      </c>
      <c r="QPJ1027" s="208">
        <v>900</v>
      </c>
      <c r="QPK1027" s="209">
        <v>27</v>
      </c>
      <c r="QPL1027" s="210" t="s">
        <v>538</v>
      </c>
      <c r="QPM1027" s="210" t="s">
        <v>866</v>
      </c>
      <c r="QPN1027" s="207" t="s">
        <v>17</v>
      </c>
      <c r="QPO1027" s="211">
        <v>1</v>
      </c>
      <c r="QPP1027" s="207" t="s">
        <v>540</v>
      </c>
      <c r="QPQ1027" s="208">
        <v>900</v>
      </c>
      <c r="QPR1027" s="208">
        <v>900</v>
      </c>
      <c r="QPS1027" s="209">
        <v>27</v>
      </c>
      <c r="QPT1027" s="210" t="s">
        <v>538</v>
      </c>
      <c r="QPU1027" s="210" t="s">
        <v>866</v>
      </c>
      <c r="QPV1027" s="207" t="s">
        <v>17</v>
      </c>
      <c r="QPW1027" s="211">
        <v>1</v>
      </c>
      <c r="QPX1027" s="207" t="s">
        <v>540</v>
      </c>
      <c r="QPY1027" s="208">
        <v>900</v>
      </c>
      <c r="QPZ1027" s="208">
        <v>900</v>
      </c>
      <c r="QQA1027" s="209">
        <v>27</v>
      </c>
      <c r="QQB1027" s="210" t="s">
        <v>538</v>
      </c>
      <c r="QQC1027" s="210" t="s">
        <v>866</v>
      </c>
      <c r="QQD1027" s="207" t="s">
        <v>17</v>
      </c>
      <c r="QQE1027" s="211">
        <v>1</v>
      </c>
      <c r="QQF1027" s="207" t="s">
        <v>540</v>
      </c>
      <c r="QQG1027" s="208">
        <v>900</v>
      </c>
      <c r="QQH1027" s="208">
        <v>900</v>
      </c>
      <c r="QQI1027" s="209">
        <v>27</v>
      </c>
      <c r="QQJ1027" s="210" t="s">
        <v>538</v>
      </c>
      <c r="QQK1027" s="210" t="s">
        <v>866</v>
      </c>
      <c r="QQL1027" s="207" t="s">
        <v>17</v>
      </c>
      <c r="QQM1027" s="211">
        <v>1</v>
      </c>
      <c r="QQN1027" s="207" t="s">
        <v>540</v>
      </c>
      <c r="QQO1027" s="208">
        <v>900</v>
      </c>
      <c r="QQP1027" s="208">
        <v>900</v>
      </c>
      <c r="QQQ1027" s="209">
        <v>27</v>
      </c>
      <c r="QQR1027" s="210" t="s">
        <v>538</v>
      </c>
      <c r="QQS1027" s="210" t="s">
        <v>866</v>
      </c>
      <c r="QQT1027" s="207" t="s">
        <v>17</v>
      </c>
      <c r="QQU1027" s="211">
        <v>1</v>
      </c>
      <c r="QQV1027" s="207" t="s">
        <v>540</v>
      </c>
      <c r="QQW1027" s="208">
        <v>900</v>
      </c>
      <c r="QQX1027" s="208">
        <v>900</v>
      </c>
      <c r="QQY1027" s="209">
        <v>27</v>
      </c>
      <c r="QQZ1027" s="210" t="s">
        <v>538</v>
      </c>
      <c r="QRA1027" s="210" t="s">
        <v>866</v>
      </c>
      <c r="QRB1027" s="207" t="s">
        <v>17</v>
      </c>
      <c r="QRC1027" s="211">
        <v>1</v>
      </c>
      <c r="QRD1027" s="207" t="s">
        <v>540</v>
      </c>
      <c r="QRE1027" s="208">
        <v>900</v>
      </c>
      <c r="QRF1027" s="208">
        <v>900</v>
      </c>
      <c r="QRG1027" s="209">
        <v>27</v>
      </c>
      <c r="QRH1027" s="210" t="s">
        <v>538</v>
      </c>
      <c r="QRI1027" s="210" t="s">
        <v>866</v>
      </c>
      <c r="QRJ1027" s="207" t="s">
        <v>17</v>
      </c>
      <c r="QRK1027" s="211">
        <v>1</v>
      </c>
      <c r="QRL1027" s="207" t="s">
        <v>540</v>
      </c>
      <c r="QRM1027" s="208">
        <v>900</v>
      </c>
      <c r="QRN1027" s="208">
        <v>900</v>
      </c>
      <c r="QRO1027" s="209">
        <v>27</v>
      </c>
      <c r="QRP1027" s="210" t="s">
        <v>538</v>
      </c>
      <c r="QRQ1027" s="210" t="s">
        <v>866</v>
      </c>
      <c r="QRR1027" s="207" t="s">
        <v>17</v>
      </c>
      <c r="QRS1027" s="211">
        <v>1</v>
      </c>
      <c r="QRT1027" s="207" t="s">
        <v>540</v>
      </c>
      <c r="QRU1027" s="208">
        <v>900</v>
      </c>
      <c r="QRV1027" s="208">
        <v>900</v>
      </c>
      <c r="QRW1027" s="209">
        <v>27</v>
      </c>
      <c r="QRX1027" s="210" t="s">
        <v>538</v>
      </c>
      <c r="QRY1027" s="210" t="s">
        <v>866</v>
      </c>
      <c r="QRZ1027" s="207" t="s">
        <v>17</v>
      </c>
      <c r="QSA1027" s="211">
        <v>1</v>
      </c>
      <c r="QSB1027" s="207" t="s">
        <v>540</v>
      </c>
      <c r="QSC1027" s="208">
        <v>900</v>
      </c>
      <c r="QSD1027" s="208">
        <v>900</v>
      </c>
      <c r="QSE1027" s="209">
        <v>27</v>
      </c>
      <c r="QSF1027" s="210" t="s">
        <v>538</v>
      </c>
      <c r="QSG1027" s="210" t="s">
        <v>866</v>
      </c>
      <c r="QSH1027" s="207" t="s">
        <v>17</v>
      </c>
      <c r="QSI1027" s="211">
        <v>1</v>
      </c>
      <c r="QSJ1027" s="207" t="s">
        <v>540</v>
      </c>
      <c r="QSK1027" s="208">
        <v>900</v>
      </c>
      <c r="QSL1027" s="208">
        <v>900</v>
      </c>
      <c r="QSM1027" s="209">
        <v>27</v>
      </c>
      <c r="QSN1027" s="210" t="s">
        <v>538</v>
      </c>
      <c r="QSO1027" s="210" t="s">
        <v>866</v>
      </c>
      <c r="QSP1027" s="207" t="s">
        <v>17</v>
      </c>
      <c r="QSQ1027" s="211">
        <v>1</v>
      </c>
      <c r="QSR1027" s="207" t="s">
        <v>540</v>
      </c>
      <c r="QSS1027" s="208">
        <v>900</v>
      </c>
      <c r="QST1027" s="208">
        <v>900</v>
      </c>
      <c r="QSU1027" s="209">
        <v>27</v>
      </c>
      <c r="QSV1027" s="210" t="s">
        <v>538</v>
      </c>
      <c r="QSW1027" s="210" t="s">
        <v>866</v>
      </c>
      <c r="QSX1027" s="207" t="s">
        <v>17</v>
      </c>
      <c r="QSY1027" s="211">
        <v>1</v>
      </c>
      <c r="QSZ1027" s="207" t="s">
        <v>540</v>
      </c>
      <c r="QTA1027" s="208">
        <v>900</v>
      </c>
      <c r="QTB1027" s="208">
        <v>900</v>
      </c>
      <c r="QTC1027" s="209">
        <v>27</v>
      </c>
      <c r="QTD1027" s="210" t="s">
        <v>538</v>
      </c>
      <c r="QTE1027" s="210" t="s">
        <v>866</v>
      </c>
      <c r="QTF1027" s="207" t="s">
        <v>17</v>
      </c>
      <c r="QTG1027" s="211">
        <v>1</v>
      </c>
      <c r="QTH1027" s="207" t="s">
        <v>540</v>
      </c>
      <c r="QTI1027" s="208">
        <v>900</v>
      </c>
      <c r="QTJ1027" s="208">
        <v>900</v>
      </c>
      <c r="QTK1027" s="209">
        <v>27</v>
      </c>
      <c r="QTL1027" s="210" t="s">
        <v>538</v>
      </c>
      <c r="QTM1027" s="210" t="s">
        <v>866</v>
      </c>
      <c r="QTN1027" s="207" t="s">
        <v>17</v>
      </c>
      <c r="QTO1027" s="211">
        <v>1</v>
      </c>
      <c r="QTP1027" s="207" t="s">
        <v>540</v>
      </c>
      <c r="QTQ1027" s="208">
        <v>900</v>
      </c>
      <c r="QTR1027" s="208">
        <v>900</v>
      </c>
      <c r="QTS1027" s="209">
        <v>27</v>
      </c>
      <c r="QTT1027" s="210" t="s">
        <v>538</v>
      </c>
      <c r="QTU1027" s="210" t="s">
        <v>866</v>
      </c>
      <c r="QTV1027" s="207" t="s">
        <v>17</v>
      </c>
      <c r="QTW1027" s="211">
        <v>1</v>
      </c>
      <c r="QTX1027" s="207" t="s">
        <v>540</v>
      </c>
      <c r="QTY1027" s="208">
        <v>900</v>
      </c>
      <c r="QTZ1027" s="208">
        <v>900</v>
      </c>
      <c r="QUA1027" s="209">
        <v>27</v>
      </c>
      <c r="QUB1027" s="210" t="s">
        <v>538</v>
      </c>
      <c r="QUC1027" s="210" t="s">
        <v>866</v>
      </c>
      <c r="QUD1027" s="207" t="s">
        <v>17</v>
      </c>
      <c r="QUE1027" s="211">
        <v>1</v>
      </c>
      <c r="QUF1027" s="207" t="s">
        <v>540</v>
      </c>
      <c r="QUG1027" s="208">
        <v>900</v>
      </c>
      <c r="QUH1027" s="208">
        <v>900</v>
      </c>
      <c r="QUI1027" s="209">
        <v>27</v>
      </c>
      <c r="QUJ1027" s="210" t="s">
        <v>538</v>
      </c>
      <c r="QUK1027" s="210" t="s">
        <v>866</v>
      </c>
      <c r="QUL1027" s="207" t="s">
        <v>17</v>
      </c>
      <c r="QUM1027" s="211">
        <v>1</v>
      </c>
      <c r="QUN1027" s="207" t="s">
        <v>540</v>
      </c>
      <c r="QUO1027" s="208">
        <v>900</v>
      </c>
      <c r="QUP1027" s="208">
        <v>900</v>
      </c>
      <c r="QUQ1027" s="209">
        <v>27</v>
      </c>
      <c r="QUR1027" s="210" t="s">
        <v>538</v>
      </c>
      <c r="QUS1027" s="210" t="s">
        <v>866</v>
      </c>
      <c r="QUT1027" s="207" t="s">
        <v>17</v>
      </c>
      <c r="QUU1027" s="211">
        <v>1</v>
      </c>
      <c r="QUV1027" s="207" t="s">
        <v>540</v>
      </c>
      <c r="QUW1027" s="208">
        <v>900</v>
      </c>
      <c r="QUX1027" s="208">
        <v>900</v>
      </c>
      <c r="QUY1027" s="209">
        <v>27</v>
      </c>
      <c r="QUZ1027" s="210" t="s">
        <v>538</v>
      </c>
      <c r="QVA1027" s="210" t="s">
        <v>866</v>
      </c>
      <c r="QVB1027" s="207" t="s">
        <v>17</v>
      </c>
      <c r="QVC1027" s="211">
        <v>1</v>
      </c>
      <c r="QVD1027" s="207" t="s">
        <v>540</v>
      </c>
      <c r="QVE1027" s="208">
        <v>900</v>
      </c>
      <c r="QVF1027" s="208">
        <v>900</v>
      </c>
      <c r="QVG1027" s="209">
        <v>27</v>
      </c>
      <c r="QVH1027" s="210" t="s">
        <v>538</v>
      </c>
      <c r="QVI1027" s="210" t="s">
        <v>866</v>
      </c>
      <c r="QVJ1027" s="207" t="s">
        <v>17</v>
      </c>
      <c r="QVK1027" s="211">
        <v>1</v>
      </c>
      <c r="QVL1027" s="207" t="s">
        <v>540</v>
      </c>
      <c r="QVM1027" s="208">
        <v>900</v>
      </c>
      <c r="QVN1027" s="208">
        <v>900</v>
      </c>
      <c r="QVO1027" s="209">
        <v>27</v>
      </c>
      <c r="QVP1027" s="210" t="s">
        <v>538</v>
      </c>
      <c r="QVQ1027" s="210" t="s">
        <v>866</v>
      </c>
      <c r="QVR1027" s="207" t="s">
        <v>17</v>
      </c>
      <c r="QVS1027" s="211">
        <v>1</v>
      </c>
      <c r="QVT1027" s="207" t="s">
        <v>540</v>
      </c>
      <c r="QVU1027" s="208">
        <v>900</v>
      </c>
      <c r="QVV1027" s="208">
        <v>900</v>
      </c>
      <c r="QVW1027" s="209">
        <v>27</v>
      </c>
      <c r="QVX1027" s="210" t="s">
        <v>538</v>
      </c>
      <c r="QVY1027" s="210" t="s">
        <v>866</v>
      </c>
      <c r="QVZ1027" s="207" t="s">
        <v>17</v>
      </c>
      <c r="QWA1027" s="211">
        <v>1</v>
      </c>
      <c r="QWB1027" s="207" t="s">
        <v>540</v>
      </c>
      <c r="QWC1027" s="208">
        <v>900</v>
      </c>
      <c r="QWD1027" s="208">
        <v>900</v>
      </c>
      <c r="QWE1027" s="209">
        <v>27</v>
      </c>
      <c r="QWF1027" s="210" t="s">
        <v>538</v>
      </c>
      <c r="QWG1027" s="210" t="s">
        <v>866</v>
      </c>
      <c r="QWH1027" s="207" t="s">
        <v>17</v>
      </c>
      <c r="QWI1027" s="211">
        <v>1</v>
      </c>
      <c r="QWJ1027" s="207" t="s">
        <v>540</v>
      </c>
      <c r="QWK1027" s="208">
        <v>900</v>
      </c>
      <c r="QWL1027" s="208">
        <v>900</v>
      </c>
      <c r="QWM1027" s="209">
        <v>27</v>
      </c>
      <c r="QWN1027" s="210" t="s">
        <v>538</v>
      </c>
      <c r="QWO1027" s="210" t="s">
        <v>866</v>
      </c>
      <c r="QWP1027" s="207" t="s">
        <v>17</v>
      </c>
      <c r="QWQ1027" s="211">
        <v>1</v>
      </c>
      <c r="QWR1027" s="207" t="s">
        <v>540</v>
      </c>
      <c r="QWS1027" s="208">
        <v>900</v>
      </c>
      <c r="QWT1027" s="208">
        <v>900</v>
      </c>
      <c r="QWU1027" s="209">
        <v>27</v>
      </c>
      <c r="QWV1027" s="210" t="s">
        <v>538</v>
      </c>
      <c r="QWW1027" s="210" t="s">
        <v>866</v>
      </c>
      <c r="QWX1027" s="207" t="s">
        <v>17</v>
      </c>
      <c r="QWY1027" s="211">
        <v>1</v>
      </c>
      <c r="QWZ1027" s="207" t="s">
        <v>540</v>
      </c>
      <c r="QXA1027" s="208">
        <v>900</v>
      </c>
      <c r="QXB1027" s="208">
        <v>900</v>
      </c>
      <c r="QXC1027" s="209">
        <v>27</v>
      </c>
      <c r="QXD1027" s="210" t="s">
        <v>538</v>
      </c>
      <c r="QXE1027" s="210" t="s">
        <v>866</v>
      </c>
      <c r="QXF1027" s="207" t="s">
        <v>17</v>
      </c>
      <c r="QXG1027" s="211">
        <v>1</v>
      </c>
      <c r="QXH1027" s="207" t="s">
        <v>540</v>
      </c>
      <c r="QXI1027" s="208">
        <v>900</v>
      </c>
      <c r="QXJ1027" s="208">
        <v>900</v>
      </c>
      <c r="QXK1027" s="209">
        <v>27</v>
      </c>
      <c r="QXL1027" s="210" t="s">
        <v>538</v>
      </c>
      <c r="QXM1027" s="210" t="s">
        <v>866</v>
      </c>
      <c r="QXN1027" s="207" t="s">
        <v>17</v>
      </c>
      <c r="QXO1027" s="211">
        <v>1</v>
      </c>
      <c r="QXP1027" s="207" t="s">
        <v>540</v>
      </c>
      <c r="QXQ1027" s="208">
        <v>900</v>
      </c>
      <c r="QXR1027" s="208">
        <v>900</v>
      </c>
      <c r="QXS1027" s="209">
        <v>27</v>
      </c>
      <c r="QXT1027" s="210" t="s">
        <v>538</v>
      </c>
      <c r="QXU1027" s="210" t="s">
        <v>866</v>
      </c>
      <c r="QXV1027" s="207" t="s">
        <v>17</v>
      </c>
      <c r="QXW1027" s="211">
        <v>1</v>
      </c>
      <c r="QXX1027" s="207" t="s">
        <v>540</v>
      </c>
      <c r="QXY1027" s="208">
        <v>900</v>
      </c>
      <c r="QXZ1027" s="208">
        <v>900</v>
      </c>
      <c r="QYA1027" s="209">
        <v>27</v>
      </c>
      <c r="QYB1027" s="210" t="s">
        <v>538</v>
      </c>
      <c r="QYC1027" s="210" t="s">
        <v>866</v>
      </c>
      <c r="QYD1027" s="207" t="s">
        <v>17</v>
      </c>
      <c r="QYE1027" s="211">
        <v>1</v>
      </c>
      <c r="QYF1027" s="207" t="s">
        <v>540</v>
      </c>
      <c r="QYG1027" s="208">
        <v>900</v>
      </c>
      <c r="QYH1027" s="208">
        <v>900</v>
      </c>
      <c r="QYI1027" s="209">
        <v>27</v>
      </c>
      <c r="QYJ1027" s="210" t="s">
        <v>538</v>
      </c>
      <c r="QYK1027" s="210" t="s">
        <v>866</v>
      </c>
      <c r="QYL1027" s="207" t="s">
        <v>17</v>
      </c>
      <c r="QYM1027" s="211">
        <v>1</v>
      </c>
      <c r="QYN1027" s="207" t="s">
        <v>540</v>
      </c>
      <c r="QYO1027" s="208">
        <v>900</v>
      </c>
      <c r="QYP1027" s="208">
        <v>900</v>
      </c>
      <c r="QYQ1027" s="209">
        <v>27</v>
      </c>
      <c r="QYR1027" s="210" t="s">
        <v>538</v>
      </c>
      <c r="QYS1027" s="210" t="s">
        <v>866</v>
      </c>
      <c r="QYT1027" s="207" t="s">
        <v>17</v>
      </c>
      <c r="QYU1027" s="211">
        <v>1</v>
      </c>
      <c r="QYV1027" s="207" t="s">
        <v>540</v>
      </c>
      <c r="QYW1027" s="208">
        <v>900</v>
      </c>
      <c r="QYX1027" s="208">
        <v>900</v>
      </c>
      <c r="QYY1027" s="209">
        <v>27</v>
      </c>
      <c r="QYZ1027" s="210" t="s">
        <v>538</v>
      </c>
      <c r="QZA1027" s="210" t="s">
        <v>866</v>
      </c>
      <c r="QZB1027" s="207" t="s">
        <v>17</v>
      </c>
      <c r="QZC1027" s="211">
        <v>1</v>
      </c>
      <c r="QZD1027" s="207" t="s">
        <v>540</v>
      </c>
      <c r="QZE1027" s="208">
        <v>900</v>
      </c>
      <c r="QZF1027" s="208">
        <v>900</v>
      </c>
      <c r="QZG1027" s="209">
        <v>27</v>
      </c>
      <c r="QZH1027" s="210" t="s">
        <v>538</v>
      </c>
      <c r="QZI1027" s="210" t="s">
        <v>866</v>
      </c>
      <c r="QZJ1027" s="207" t="s">
        <v>17</v>
      </c>
      <c r="QZK1027" s="211">
        <v>1</v>
      </c>
      <c r="QZL1027" s="207" t="s">
        <v>540</v>
      </c>
      <c r="QZM1027" s="208">
        <v>900</v>
      </c>
      <c r="QZN1027" s="208">
        <v>900</v>
      </c>
      <c r="QZO1027" s="209">
        <v>27</v>
      </c>
      <c r="QZP1027" s="210" t="s">
        <v>538</v>
      </c>
      <c r="QZQ1027" s="210" t="s">
        <v>866</v>
      </c>
      <c r="QZR1027" s="207" t="s">
        <v>17</v>
      </c>
      <c r="QZS1027" s="211">
        <v>1</v>
      </c>
      <c r="QZT1027" s="207" t="s">
        <v>540</v>
      </c>
      <c r="QZU1027" s="208">
        <v>900</v>
      </c>
      <c r="QZV1027" s="208">
        <v>900</v>
      </c>
      <c r="QZW1027" s="209">
        <v>27</v>
      </c>
      <c r="QZX1027" s="210" t="s">
        <v>538</v>
      </c>
      <c r="QZY1027" s="210" t="s">
        <v>866</v>
      </c>
      <c r="QZZ1027" s="207" t="s">
        <v>17</v>
      </c>
      <c r="RAA1027" s="211">
        <v>1</v>
      </c>
      <c r="RAB1027" s="207" t="s">
        <v>540</v>
      </c>
      <c r="RAC1027" s="208">
        <v>900</v>
      </c>
      <c r="RAD1027" s="208">
        <v>900</v>
      </c>
      <c r="RAE1027" s="209">
        <v>27</v>
      </c>
      <c r="RAF1027" s="210" t="s">
        <v>538</v>
      </c>
      <c r="RAG1027" s="210" t="s">
        <v>866</v>
      </c>
      <c r="RAH1027" s="207" t="s">
        <v>17</v>
      </c>
      <c r="RAI1027" s="211">
        <v>1</v>
      </c>
      <c r="RAJ1027" s="207" t="s">
        <v>540</v>
      </c>
      <c r="RAK1027" s="208">
        <v>900</v>
      </c>
      <c r="RAL1027" s="208">
        <v>900</v>
      </c>
      <c r="RAM1027" s="209">
        <v>27</v>
      </c>
      <c r="RAN1027" s="210" t="s">
        <v>538</v>
      </c>
      <c r="RAO1027" s="210" t="s">
        <v>866</v>
      </c>
      <c r="RAP1027" s="207" t="s">
        <v>17</v>
      </c>
      <c r="RAQ1027" s="211">
        <v>1</v>
      </c>
      <c r="RAR1027" s="207" t="s">
        <v>540</v>
      </c>
      <c r="RAS1027" s="208">
        <v>900</v>
      </c>
      <c r="RAT1027" s="208">
        <v>900</v>
      </c>
      <c r="RAU1027" s="209">
        <v>27</v>
      </c>
      <c r="RAV1027" s="210" t="s">
        <v>538</v>
      </c>
      <c r="RAW1027" s="210" t="s">
        <v>866</v>
      </c>
      <c r="RAX1027" s="207" t="s">
        <v>17</v>
      </c>
      <c r="RAY1027" s="211">
        <v>1</v>
      </c>
      <c r="RAZ1027" s="207" t="s">
        <v>540</v>
      </c>
      <c r="RBA1027" s="208">
        <v>900</v>
      </c>
      <c r="RBB1027" s="208">
        <v>900</v>
      </c>
      <c r="RBC1027" s="209">
        <v>27</v>
      </c>
      <c r="RBD1027" s="210" t="s">
        <v>538</v>
      </c>
      <c r="RBE1027" s="210" t="s">
        <v>866</v>
      </c>
      <c r="RBF1027" s="207" t="s">
        <v>17</v>
      </c>
      <c r="RBG1027" s="211">
        <v>1</v>
      </c>
      <c r="RBH1027" s="207" t="s">
        <v>540</v>
      </c>
      <c r="RBI1027" s="208">
        <v>900</v>
      </c>
      <c r="RBJ1027" s="208">
        <v>900</v>
      </c>
      <c r="RBK1027" s="209">
        <v>27</v>
      </c>
      <c r="RBL1027" s="210" t="s">
        <v>538</v>
      </c>
      <c r="RBM1027" s="210" t="s">
        <v>866</v>
      </c>
      <c r="RBN1027" s="207" t="s">
        <v>17</v>
      </c>
      <c r="RBO1027" s="211">
        <v>1</v>
      </c>
      <c r="RBP1027" s="207" t="s">
        <v>540</v>
      </c>
      <c r="RBQ1027" s="208">
        <v>900</v>
      </c>
      <c r="RBR1027" s="208">
        <v>900</v>
      </c>
      <c r="RBS1027" s="209">
        <v>27</v>
      </c>
      <c r="RBT1027" s="210" t="s">
        <v>538</v>
      </c>
      <c r="RBU1027" s="210" t="s">
        <v>866</v>
      </c>
      <c r="RBV1027" s="207" t="s">
        <v>17</v>
      </c>
      <c r="RBW1027" s="211">
        <v>1</v>
      </c>
      <c r="RBX1027" s="207" t="s">
        <v>540</v>
      </c>
      <c r="RBY1027" s="208">
        <v>900</v>
      </c>
      <c r="RBZ1027" s="208">
        <v>900</v>
      </c>
      <c r="RCA1027" s="209">
        <v>27</v>
      </c>
      <c r="RCB1027" s="210" t="s">
        <v>538</v>
      </c>
      <c r="RCC1027" s="210" t="s">
        <v>866</v>
      </c>
      <c r="RCD1027" s="207" t="s">
        <v>17</v>
      </c>
      <c r="RCE1027" s="211">
        <v>1</v>
      </c>
      <c r="RCF1027" s="207" t="s">
        <v>540</v>
      </c>
      <c r="RCG1027" s="208">
        <v>900</v>
      </c>
      <c r="RCH1027" s="208">
        <v>900</v>
      </c>
      <c r="RCI1027" s="209">
        <v>27</v>
      </c>
      <c r="RCJ1027" s="210" t="s">
        <v>538</v>
      </c>
      <c r="RCK1027" s="210" t="s">
        <v>866</v>
      </c>
      <c r="RCL1027" s="207" t="s">
        <v>17</v>
      </c>
      <c r="RCM1027" s="211">
        <v>1</v>
      </c>
      <c r="RCN1027" s="207" t="s">
        <v>540</v>
      </c>
      <c r="RCO1027" s="208">
        <v>900</v>
      </c>
      <c r="RCP1027" s="208">
        <v>900</v>
      </c>
      <c r="RCQ1027" s="209">
        <v>27</v>
      </c>
      <c r="RCR1027" s="210" t="s">
        <v>538</v>
      </c>
      <c r="RCS1027" s="210" t="s">
        <v>866</v>
      </c>
      <c r="RCT1027" s="207" t="s">
        <v>17</v>
      </c>
      <c r="RCU1027" s="211">
        <v>1</v>
      </c>
      <c r="RCV1027" s="207" t="s">
        <v>540</v>
      </c>
      <c r="RCW1027" s="208">
        <v>900</v>
      </c>
      <c r="RCX1027" s="208">
        <v>900</v>
      </c>
      <c r="RCY1027" s="209">
        <v>27</v>
      </c>
      <c r="RCZ1027" s="210" t="s">
        <v>538</v>
      </c>
      <c r="RDA1027" s="210" t="s">
        <v>866</v>
      </c>
      <c r="RDB1027" s="207" t="s">
        <v>17</v>
      </c>
      <c r="RDC1027" s="211">
        <v>1</v>
      </c>
      <c r="RDD1027" s="207" t="s">
        <v>540</v>
      </c>
      <c r="RDE1027" s="208">
        <v>900</v>
      </c>
      <c r="RDF1027" s="208">
        <v>900</v>
      </c>
      <c r="RDG1027" s="209">
        <v>27</v>
      </c>
      <c r="RDH1027" s="210" t="s">
        <v>538</v>
      </c>
      <c r="RDI1027" s="210" t="s">
        <v>866</v>
      </c>
      <c r="RDJ1027" s="207" t="s">
        <v>17</v>
      </c>
      <c r="RDK1027" s="211">
        <v>1</v>
      </c>
      <c r="RDL1027" s="207" t="s">
        <v>540</v>
      </c>
      <c r="RDM1027" s="208">
        <v>900</v>
      </c>
      <c r="RDN1027" s="208">
        <v>900</v>
      </c>
      <c r="RDO1027" s="209">
        <v>27</v>
      </c>
      <c r="RDP1027" s="210" t="s">
        <v>538</v>
      </c>
      <c r="RDQ1027" s="210" t="s">
        <v>866</v>
      </c>
      <c r="RDR1027" s="207" t="s">
        <v>17</v>
      </c>
      <c r="RDS1027" s="211">
        <v>1</v>
      </c>
      <c r="RDT1027" s="207" t="s">
        <v>540</v>
      </c>
      <c r="RDU1027" s="208">
        <v>900</v>
      </c>
      <c r="RDV1027" s="208">
        <v>900</v>
      </c>
      <c r="RDW1027" s="209">
        <v>27</v>
      </c>
      <c r="RDX1027" s="210" t="s">
        <v>538</v>
      </c>
      <c r="RDY1027" s="210" t="s">
        <v>866</v>
      </c>
      <c r="RDZ1027" s="207" t="s">
        <v>17</v>
      </c>
      <c r="REA1027" s="211">
        <v>1</v>
      </c>
      <c r="REB1027" s="207" t="s">
        <v>540</v>
      </c>
      <c r="REC1027" s="208">
        <v>900</v>
      </c>
      <c r="RED1027" s="208">
        <v>900</v>
      </c>
      <c r="REE1027" s="209">
        <v>27</v>
      </c>
      <c r="REF1027" s="210" t="s">
        <v>538</v>
      </c>
      <c r="REG1027" s="210" t="s">
        <v>866</v>
      </c>
      <c r="REH1027" s="207" t="s">
        <v>17</v>
      </c>
      <c r="REI1027" s="211">
        <v>1</v>
      </c>
      <c r="REJ1027" s="207" t="s">
        <v>540</v>
      </c>
      <c r="REK1027" s="208">
        <v>900</v>
      </c>
      <c r="REL1027" s="208">
        <v>900</v>
      </c>
      <c r="REM1027" s="209">
        <v>27</v>
      </c>
      <c r="REN1027" s="210" t="s">
        <v>538</v>
      </c>
      <c r="REO1027" s="210" t="s">
        <v>866</v>
      </c>
      <c r="REP1027" s="207" t="s">
        <v>17</v>
      </c>
      <c r="REQ1027" s="211">
        <v>1</v>
      </c>
      <c r="RER1027" s="207" t="s">
        <v>540</v>
      </c>
      <c r="RES1027" s="208">
        <v>900</v>
      </c>
      <c r="RET1027" s="208">
        <v>900</v>
      </c>
      <c r="REU1027" s="209">
        <v>27</v>
      </c>
      <c r="REV1027" s="210" t="s">
        <v>538</v>
      </c>
      <c r="REW1027" s="210" t="s">
        <v>866</v>
      </c>
      <c r="REX1027" s="207" t="s">
        <v>17</v>
      </c>
      <c r="REY1027" s="211">
        <v>1</v>
      </c>
      <c r="REZ1027" s="207" t="s">
        <v>540</v>
      </c>
      <c r="RFA1027" s="208">
        <v>900</v>
      </c>
      <c r="RFB1027" s="208">
        <v>900</v>
      </c>
      <c r="RFC1027" s="209">
        <v>27</v>
      </c>
      <c r="RFD1027" s="210" t="s">
        <v>538</v>
      </c>
      <c r="RFE1027" s="210" t="s">
        <v>866</v>
      </c>
      <c r="RFF1027" s="207" t="s">
        <v>17</v>
      </c>
      <c r="RFG1027" s="211">
        <v>1</v>
      </c>
      <c r="RFH1027" s="207" t="s">
        <v>540</v>
      </c>
      <c r="RFI1027" s="208">
        <v>900</v>
      </c>
      <c r="RFJ1027" s="208">
        <v>900</v>
      </c>
      <c r="RFK1027" s="209">
        <v>27</v>
      </c>
      <c r="RFL1027" s="210" t="s">
        <v>538</v>
      </c>
      <c r="RFM1027" s="210" t="s">
        <v>866</v>
      </c>
      <c r="RFN1027" s="207" t="s">
        <v>17</v>
      </c>
      <c r="RFO1027" s="211">
        <v>1</v>
      </c>
      <c r="RFP1027" s="207" t="s">
        <v>540</v>
      </c>
      <c r="RFQ1027" s="208">
        <v>900</v>
      </c>
      <c r="RFR1027" s="208">
        <v>900</v>
      </c>
      <c r="RFS1027" s="209">
        <v>27</v>
      </c>
      <c r="RFT1027" s="210" t="s">
        <v>538</v>
      </c>
      <c r="RFU1027" s="210" t="s">
        <v>866</v>
      </c>
      <c r="RFV1027" s="207" t="s">
        <v>17</v>
      </c>
      <c r="RFW1027" s="211">
        <v>1</v>
      </c>
      <c r="RFX1027" s="207" t="s">
        <v>540</v>
      </c>
      <c r="RFY1027" s="208">
        <v>900</v>
      </c>
      <c r="RFZ1027" s="208">
        <v>900</v>
      </c>
      <c r="RGA1027" s="209">
        <v>27</v>
      </c>
      <c r="RGB1027" s="210" t="s">
        <v>538</v>
      </c>
      <c r="RGC1027" s="210" t="s">
        <v>866</v>
      </c>
      <c r="RGD1027" s="207" t="s">
        <v>17</v>
      </c>
      <c r="RGE1027" s="211">
        <v>1</v>
      </c>
      <c r="RGF1027" s="207" t="s">
        <v>540</v>
      </c>
      <c r="RGG1027" s="208">
        <v>900</v>
      </c>
      <c r="RGH1027" s="208">
        <v>900</v>
      </c>
      <c r="RGI1027" s="209">
        <v>27</v>
      </c>
      <c r="RGJ1027" s="210" t="s">
        <v>538</v>
      </c>
      <c r="RGK1027" s="210" t="s">
        <v>866</v>
      </c>
      <c r="RGL1027" s="207" t="s">
        <v>17</v>
      </c>
      <c r="RGM1027" s="211">
        <v>1</v>
      </c>
      <c r="RGN1027" s="207" t="s">
        <v>540</v>
      </c>
      <c r="RGO1027" s="208">
        <v>900</v>
      </c>
      <c r="RGP1027" s="208">
        <v>900</v>
      </c>
      <c r="RGQ1027" s="209">
        <v>27</v>
      </c>
      <c r="RGR1027" s="210" t="s">
        <v>538</v>
      </c>
      <c r="RGS1027" s="210" t="s">
        <v>866</v>
      </c>
      <c r="RGT1027" s="207" t="s">
        <v>17</v>
      </c>
      <c r="RGU1027" s="211">
        <v>1</v>
      </c>
      <c r="RGV1027" s="207" t="s">
        <v>540</v>
      </c>
      <c r="RGW1027" s="208">
        <v>900</v>
      </c>
      <c r="RGX1027" s="208">
        <v>900</v>
      </c>
      <c r="RGY1027" s="209">
        <v>27</v>
      </c>
      <c r="RGZ1027" s="210" t="s">
        <v>538</v>
      </c>
      <c r="RHA1027" s="210" t="s">
        <v>866</v>
      </c>
      <c r="RHB1027" s="207" t="s">
        <v>17</v>
      </c>
      <c r="RHC1027" s="211">
        <v>1</v>
      </c>
      <c r="RHD1027" s="207" t="s">
        <v>540</v>
      </c>
      <c r="RHE1027" s="208">
        <v>900</v>
      </c>
      <c r="RHF1027" s="208">
        <v>900</v>
      </c>
      <c r="RHG1027" s="209">
        <v>27</v>
      </c>
      <c r="RHH1027" s="210" t="s">
        <v>538</v>
      </c>
      <c r="RHI1027" s="210" t="s">
        <v>866</v>
      </c>
      <c r="RHJ1027" s="207" t="s">
        <v>17</v>
      </c>
      <c r="RHK1027" s="211">
        <v>1</v>
      </c>
      <c r="RHL1027" s="207" t="s">
        <v>540</v>
      </c>
      <c r="RHM1027" s="208">
        <v>900</v>
      </c>
      <c r="RHN1027" s="208">
        <v>900</v>
      </c>
      <c r="RHO1027" s="209">
        <v>27</v>
      </c>
      <c r="RHP1027" s="210" t="s">
        <v>538</v>
      </c>
      <c r="RHQ1027" s="210" t="s">
        <v>866</v>
      </c>
      <c r="RHR1027" s="207" t="s">
        <v>17</v>
      </c>
      <c r="RHS1027" s="211">
        <v>1</v>
      </c>
      <c r="RHT1027" s="207" t="s">
        <v>540</v>
      </c>
      <c r="RHU1027" s="208">
        <v>900</v>
      </c>
      <c r="RHV1027" s="208">
        <v>900</v>
      </c>
      <c r="RHW1027" s="209">
        <v>27</v>
      </c>
      <c r="RHX1027" s="210" t="s">
        <v>538</v>
      </c>
      <c r="RHY1027" s="210" t="s">
        <v>866</v>
      </c>
      <c r="RHZ1027" s="207" t="s">
        <v>17</v>
      </c>
      <c r="RIA1027" s="211">
        <v>1</v>
      </c>
      <c r="RIB1027" s="207" t="s">
        <v>540</v>
      </c>
      <c r="RIC1027" s="208">
        <v>900</v>
      </c>
      <c r="RID1027" s="208">
        <v>900</v>
      </c>
      <c r="RIE1027" s="209">
        <v>27</v>
      </c>
      <c r="RIF1027" s="210" t="s">
        <v>538</v>
      </c>
      <c r="RIG1027" s="210" t="s">
        <v>866</v>
      </c>
      <c r="RIH1027" s="207" t="s">
        <v>17</v>
      </c>
      <c r="RII1027" s="211">
        <v>1</v>
      </c>
      <c r="RIJ1027" s="207" t="s">
        <v>540</v>
      </c>
      <c r="RIK1027" s="208">
        <v>900</v>
      </c>
      <c r="RIL1027" s="208">
        <v>900</v>
      </c>
      <c r="RIM1027" s="209">
        <v>27</v>
      </c>
      <c r="RIN1027" s="210" t="s">
        <v>538</v>
      </c>
      <c r="RIO1027" s="210" t="s">
        <v>866</v>
      </c>
      <c r="RIP1027" s="207" t="s">
        <v>17</v>
      </c>
      <c r="RIQ1027" s="211">
        <v>1</v>
      </c>
      <c r="RIR1027" s="207" t="s">
        <v>540</v>
      </c>
      <c r="RIS1027" s="208">
        <v>900</v>
      </c>
      <c r="RIT1027" s="208">
        <v>900</v>
      </c>
      <c r="RIU1027" s="209">
        <v>27</v>
      </c>
      <c r="RIV1027" s="210" t="s">
        <v>538</v>
      </c>
      <c r="RIW1027" s="210" t="s">
        <v>866</v>
      </c>
      <c r="RIX1027" s="207" t="s">
        <v>17</v>
      </c>
      <c r="RIY1027" s="211">
        <v>1</v>
      </c>
      <c r="RIZ1027" s="207" t="s">
        <v>540</v>
      </c>
      <c r="RJA1027" s="208">
        <v>900</v>
      </c>
      <c r="RJB1027" s="208">
        <v>900</v>
      </c>
      <c r="RJC1027" s="209">
        <v>27</v>
      </c>
      <c r="RJD1027" s="210" t="s">
        <v>538</v>
      </c>
      <c r="RJE1027" s="210" t="s">
        <v>866</v>
      </c>
      <c r="RJF1027" s="207" t="s">
        <v>17</v>
      </c>
      <c r="RJG1027" s="211">
        <v>1</v>
      </c>
      <c r="RJH1027" s="207" t="s">
        <v>540</v>
      </c>
      <c r="RJI1027" s="208">
        <v>900</v>
      </c>
      <c r="RJJ1027" s="208">
        <v>900</v>
      </c>
      <c r="RJK1027" s="209">
        <v>27</v>
      </c>
      <c r="RJL1027" s="210" t="s">
        <v>538</v>
      </c>
      <c r="RJM1027" s="210" t="s">
        <v>866</v>
      </c>
      <c r="RJN1027" s="207" t="s">
        <v>17</v>
      </c>
      <c r="RJO1027" s="211">
        <v>1</v>
      </c>
      <c r="RJP1027" s="207" t="s">
        <v>540</v>
      </c>
      <c r="RJQ1027" s="208">
        <v>900</v>
      </c>
      <c r="RJR1027" s="208">
        <v>900</v>
      </c>
      <c r="RJS1027" s="209">
        <v>27</v>
      </c>
      <c r="RJT1027" s="210" t="s">
        <v>538</v>
      </c>
      <c r="RJU1027" s="210" t="s">
        <v>866</v>
      </c>
      <c r="RJV1027" s="207" t="s">
        <v>17</v>
      </c>
      <c r="RJW1027" s="211">
        <v>1</v>
      </c>
      <c r="RJX1027" s="207" t="s">
        <v>540</v>
      </c>
      <c r="RJY1027" s="208">
        <v>900</v>
      </c>
      <c r="RJZ1027" s="208">
        <v>900</v>
      </c>
      <c r="RKA1027" s="209">
        <v>27</v>
      </c>
      <c r="RKB1027" s="210" t="s">
        <v>538</v>
      </c>
      <c r="RKC1027" s="210" t="s">
        <v>866</v>
      </c>
      <c r="RKD1027" s="207" t="s">
        <v>17</v>
      </c>
      <c r="RKE1027" s="211">
        <v>1</v>
      </c>
      <c r="RKF1027" s="207" t="s">
        <v>540</v>
      </c>
      <c r="RKG1027" s="208">
        <v>900</v>
      </c>
      <c r="RKH1027" s="208">
        <v>900</v>
      </c>
      <c r="RKI1027" s="209">
        <v>27</v>
      </c>
      <c r="RKJ1027" s="210" t="s">
        <v>538</v>
      </c>
      <c r="RKK1027" s="210" t="s">
        <v>866</v>
      </c>
      <c r="RKL1027" s="207" t="s">
        <v>17</v>
      </c>
      <c r="RKM1027" s="211">
        <v>1</v>
      </c>
      <c r="RKN1027" s="207" t="s">
        <v>540</v>
      </c>
      <c r="RKO1027" s="208">
        <v>900</v>
      </c>
      <c r="RKP1027" s="208">
        <v>900</v>
      </c>
      <c r="RKQ1027" s="209">
        <v>27</v>
      </c>
      <c r="RKR1027" s="210" t="s">
        <v>538</v>
      </c>
      <c r="RKS1027" s="210" t="s">
        <v>866</v>
      </c>
      <c r="RKT1027" s="207" t="s">
        <v>17</v>
      </c>
      <c r="RKU1027" s="211">
        <v>1</v>
      </c>
      <c r="RKV1027" s="207" t="s">
        <v>540</v>
      </c>
      <c r="RKW1027" s="208">
        <v>900</v>
      </c>
      <c r="RKX1027" s="208">
        <v>900</v>
      </c>
      <c r="RKY1027" s="209">
        <v>27</v>
      </c>
      <c r="RKZ1027" s="210" t="s">
        <v>538</v>
      </c>
      <c r="RLA1027" s="210" t="s">
        <v>866</v>
      </c>
      <c r="RLB1027" s="207" t="s">
        <v>17</v>
      </c>
      <c r="RLC1027" s="211">
        <v>1</v>
      </c>
      <c r="RLD1027" s="207" t="s">
        <v>540</v>
      </c>
      <c r="RLE1027" s="208">
        <v>900</v>
      </c>
      <c r="RLF1027" s="208">
        <v>900</v>
      </c>
      <c r="RLG1027" s="209">
        <v>27</v>
      </c>
      <c r="RLH1027" s="210" t="s">
        <v>538</v>
      </c>
      <c r="RLI1027" s="210" t="s">
        <v>866</v>
      </c>
      <c r="RLJ1027" s="207" t="s">
        <v>17</v>
      </c>
      <c r="RLK1027" s="211">
        <v>1</v>
      </c>
      <c r="RLL1027" s="207" t="s">
        <v>540</v>
      </c>
      <c r="RLM1027" s="208">
        <v>900</v>
      </c>
      <c r="RLN1027" s="208">
        <v>900</v>
      </c>
      <c r="RLO1027" s="209">
        <v>27</v>
      </c>
      <c r="RLP1027" s="210" t="s">
        <v>538</v>
      </c>
      <c r="RLQ1027" s="210" t="s">
        <v>866</v>
      </c>
      <c r="RLR1027" s="207" t="s">
        <v>17</v>
      </c>
      <c r="RLS1027" s="211">
        <v>1</v>
      </c>
      <c r="RLT1027" s="207" t="s">
        <v>540</v>
      </c>
      <c r="RLU1027" s="208">
        <v>900</v>
      </c>
      <c r="RLV1027" s="208">
        <v>900</v>
      </c>
      <c r="RLW1027" s="209">
        <v>27</v>
      </c>
      <c r="RLX1027" s="210" t="s">
        <v>538</v>
      </c>
      <c r="RLY1027" s="210" t="s">
        <v>866</v>
      </c>
      <c r="RLZ1027" s="207" t="s">
        <v>17</v>
      </c>
      <c r="RMA1027" s="211">
        <v>1</v>
      </c>
      <c r="RMB1027" s="207" t="s">
        <v>540</v>
      </c>
      <c r="RMC1027" s="208">
        <v>900</v>
      </c>
      <c r="RMD1027" s="208">
        <v>900</v>
      </c>
      <c r="RME1027" s="209">
        <v>27</v>
      </c>
      <c r="RMF1027" s="210" t="s">
        <v>538</v>
      </c>
      <c r="RMG1027" s="210" t="s">
        <v>866</v>
      </c>
      <c r="RMH1027" s="207" t="s">
        <v>17</v>
      </c>
      <c r="RMI1027" s="211">
        <v>1</v>
      </c>
      <c r="RMJ1027" s="207" t="s">
        <v>540</v>
      </c>
      <c r="RMK1027" s="208">
        <v>900</v>
      </c>
      <c r="RML1027" s="208">
        <v>900</v>
      </c>
      <c r="RMM1027" s="209">
        <v>27</v>
      </c>
      <c r="RMN1027" s="210" t="s">
        <v>538</v>
      </c>
      <c r="RMO1027" s="210" t="s">
        <v>866</v>
      </c>
      <c r="RMP1027" s="207" t="s">
        <v>17</v>
      </c>
      <c r="RMQ1027" s="211">
        <v>1</v>
      </c>
      <c r="RMR1027" s="207" t="s">
        <v>540</v>
      </c>
      <c r="RMS1027" s="208">
        <v>900</v>
      </c>
      <c r="RMT1027" s="208">
        <v>900</v>
      </c>
      <c r="RMU1027" s="209">
        <v>27</v>
      </c>
      <c r="RMV1027" s="210" t="s">
        <v>538</v>
      </c>
      <c r="RMW1027" s="210" t="s">
        <v>866</v>
      </c>
      <c r="RMX1027" s="207" t="s">
        <v>17</v>
      </c>
      <c r="RMY1027" s="211">
        <v>1</v>
      </c>
      <c r="RMZ1027" s="207" t="s">
        <v>540</v>
      </c>
      <c r="RNA1027" s="208">
        <v>900</v>
      </c>
      <c r="RNB1027" s="208">
        <v>900</v>
      </c>
      <c r="RNC1027" s="209">
        <v>27</v>
      </c>
      <c r="RND1027" s="210" t="s">
        <v>538</v>
      </c>
      <c r="RNE1027" s="210" t="s">
        <v>866</v>
      </c>
      <c r="RNF1027" s="207" t="s">
        <v>17</v>
      </c>
      <c r="RNG1027" s="211">
        <v>1</v>
      </c>
      <c r="RNH1027" s="207" t="s">
        <v>540</v>
      </c>
      <c r="RNI1027" s="208">
        <v>900</v>
      </c>
      <c r="RNJ1027" s="208">
        <v>900</v>
      </c>
      <c r="RNK1027" s="209">
        <v>27</v>
      </c>
      <c r="RNL1027" s="210" t="s">
        <v>538</v>
      </c>
      <c r="RNM1027" s="210" t="s">
        <v>866</v>
      </c>
      <c r="RNN1027" s="207" t="s">
        <v>17</v>
      </c>
      <c r="RNO1027" s="211">
        <v>1</v>
      </c>
      <c r="RNP1027" s="207" t="s">
        <v>540</v>
      </c>
      <c r="RNQ1027" s="208">
        <v>900</v>
      </c>
      <c r="RNR1027" s="208">
        <v>900</v>
      </c>
      <c r="RNS1027" s="209">
        <v>27</v>
      </c>
      <c r="RNT1027" s="210" t="s">
        <v>538</v>
      </c>
      <c r="RNU1027" s="210" t="s">
        <v>866</v>
      </c>
      <c r="RNV1027" s="207" t="s">
        <v>17</v>
      </c>
      <c r="RNW1027" s="211">
        <v>1</v>
      </c>
      <c r="RNX1027" s="207" t="s">
        <v>540</v>
      </c>
      <c r="RNY1027" s="208">
        <v>900</v>
      </c>
      <c r="RNZ1027" s="208">
        <v>900</v>
      </c>
      <c r="ROA1027" s="209">
        <v>27</v>
      </c>
      <c r="ROB1027" s="210" t="s">
        <v>538</v>
      </c>
      <c r="ROC1027" s="210" t="s">
        <v>866</v>
      </c>
      <c r="ROD1027" s="207" t="s">
        <v>17</v>
      </c>
      <c r="ROE1027" s="211">
        <v>1</v>
      </c>
      <c r="ROF1027" s="207" t="s">
        <v>540</v>
      </c>
      <c r="ROG1027" s="208">
        <v>900</v>
      </c>
      <c r="ROH1027" s="208">
        <v>900</v>
      </c>
      <c r="ROI1027" s="209">
        <v>27</v>
      </c>
      <c r="ROJ1027" s="210" t="s">
        <v>538</v>
      </c>
      <c r="ROK1027" s="210" t="s">
        <v>866</v>
      </c>
      <c r="ROL1027" s="207" t="s">
        <v>17</v>
      </c>
      <c r="ROM1027" s="211">
        <v>1</v>
      </c>
      <c r="RON1027" s="207" t="s">
        <v>540</v>
      </c>
      <c r="ROO1027" s="208">
        <v>900</v>
      </c>
      <c r="ROP1027" s="208">
        <v>900</v>
      </c>
      <c r="ROQ1027" s="209">
        <v>27</v>
      </c>
      <c r="ROR1027" s="210" t="s">
        <v>538</v>
      </c>
      <c r="ROS1027" s="210" t="s">
        <v>866</v>
      </c>
      <c r="ROT1027" s="207" t="s">
        <v>17</v>
      </c>
      <c r="ROU1027" s="211">
        <v>1</v>
      </c>
      <c r="ROV1027" s="207" t="s">
        <v>540</v>
      </c>
      <c r="ROW1027" s="208">
        <v>900</v>
      </c>
      <c r="ROX1027" s="208">
        <v>900</v>
      </c>
      <c r="ROY1027" s="209">
        <v>27</v>
      </c>
      <c r="ROZ1027" s="210" t="s">
        <v>538</v>
      </c>
      <c r="RPA1027" s="210" t="s">
        <v>866</v>
      </c>
      <c r="RPB1027" s="207" t="s">
        <v>17</v>
      </c>
      <c r="RPC1027" s="211">
        <v>1</v>
      </c>
      <c r="RPD1027" s="207" t="s">
        <v>540</v>
      </c>
      <c r="RPE1027" s="208">
        <v>900</v>
      </c>
      <c r="RPF1027" s="208">
        <v>900</v>
      </c>
      <c r="RPG1027" s="209">
        <v>27</v>
      </c>
      <c r="RPH1027" s="210" t="s">
        <v>538</v>
      </c>
      <c r="RPI1027" s="210" t="s">
        <v>866</v>
      </c>
      <c r="RPJ1027" s="207" t="s">
        <v>17</v>
      </c>
      <c r="RPK1027" s="211">
        <v>1</v>
      </c>
      <c r="RPL1027" s="207" t="s">
        <v>540</v>
      </c>
      <c r="RPM1027" s="208">
        <v>900</v>
      </c>
      <c r="RPN1027" s="208">
        <v>900</v>
      </c>
      <c r="RPO1027" s="209">
        <v>27</v>
      </c>
      <c r="RPP1027" s="210" t="s">
        <v>538</v>
      </c>
      <c r="RPQ1027" s="210" t="s">
        <v>866</v>
      </c>
      <c r="RPR1027" s="207" t="s">
        <v>17</v>
      </c>
      <c r="RPS1027" s="211">
        <v>1</v>
      </c>
      <c r="RPT1027" s="207" t="s">
        <v>540</v>
      </c>
      <c r="RPU1027" s="208">
        <v>900</v>
      </c>
      <c r="RPV1027" s="208">
        <v>900</v>
      </c>
      <c r="RPW1027" s="209">
        <v>27</v>
      </c>
      <c r="RPX1027" s="210" t="s">
        <v>538</v>
      </c>
      <c r="RPY1027" s="210" t="s">
        <v>866</v>
      </c>
      <c r="RPZ1027" s="207" t="s">
        <v>17</v>
      </c>
      <c r="RQA1027" s="211">
        <v>1</v>
      </c>
      <c r="RQB1027" s="207" t="s">
        <v>540</v>
      </c>
      <c r="RQC1027" s="208">
        <v>900</v>
      </c>
      <c r="RQD1027" s="208">
        <v>900</v>
      </c>
      <c r="RQE1027" s="209">
        <v>27</v>
      </c>
      <c r="RQF1027" s="210" t="s">
        <v>538</v>
      </c>
      <c r="RQG1027" s="210" t="s">
        <v>866</v>
      </c>
      <c r="RQH1027" s="207" t="s">
        <v>17</v>
      </c>
      <c r="RQI1027" s="211">
        <v>1</v>
      </c>
      <c r="RQJ1027" s="207" t="s">
        <v>540</v>
      </c>
      <c r="RQK1027" s="208">
        <v>900</v>
      </c>
      <c r="RQL1027" s="208">
        <v>900</v>
      </c>
      <c r="RQM1027" s="209">
        <v>27</v>
      </c>
      <c r="RQN1027" s="210" t="s">
        <v>538</v>
      </c>
      <c r="RQO1027" s="210" t="s">
        <v>866</v>
      </c>
      <c r="RQP1027" s="207" t="s">
        <v>17</v>
      </c>
      <c r="RQQ1027" s="211">
        <v>1</v>
      </c>
      <c r="RQR1027" s="207" t="s">
        <v>540</v>
      </c>
      <c r="RQS1027" s="208">
        <v>900</v>
      </c>
      <c r="RQT1027" s="208">
        <v>900</v>
      </c>
      <c r="RQU1027" s="209">
        <v>27</v>
      </c>
      <c r="RQV1027" s="210" t="s">
        <v>538</v>
      </c>
      <c r="RQW1027" s="210" t="s">
        <v>866</v>
      </c>
      <c r="RQX1027" s="207" t="s">
        <v>17</v>
      </c>
      <c r="RQY1027" s="211">
        <v>1</v>
      </c>
      <c r="RQZ1027" s="207" t="s">
        <v>540</v>
      </c>
      <c r="RRA1027" s="208">
        <v>900</v>
      </c>
      <c r="RRB1027" s="208">
        <v>900</v>
      </c>
      <c r="RRC1027" s="209">
        <v>27</v>
      </c>
      <c r="RRD1027" s="210" t="s">
        <v>538</v>
      </c>
      <c r="RRE1027" s="210" t="s">
        <v>866</v>
      </c>
      <c r="RRF1027" s="207" t="s">
        <v>17</v>
      </c>
      <c r="RRG1027" s="211">
        <v>1</v>
      </c>
      <c r="RRH1027" s="207" t="s">
        <v>540</v>
      </c>
      <c r="RRI1027" s="208">
        <v>900</v>
      </c>
      <c r="RRJ1027" s="208">
        <v>900</v>
      </c>
      <c r="RRK1027" s="209">
        <v>27</v>
      </c>
      <c r="RRL1027" s="210" t="s">
        <v>538</v>
      </c>
      <c r="RRM1027" s="210" t="s">
        <v>866</v>
      </c>
      <c r="RRN1027" s="207" t="s">
        <v>17</v>
      </c>
      <c r="RRO1027" s="211">
        <v>1</v>
      </c>
      <c r="RRP1027" s="207" t="s">
        <v>540</v>
      </c>
      <c r="RRQ1027" s="208">
        <v>900</v>
      </c>
      <c r="RRR1027" s="208">
        <v>900</v>
      </c>
      <c r="RRS1027" s="209">
        <v>27</v>
      </c>
      <c r="RRT1027" s="210" t="s">
        <v>538</v>
      </c>
      <c r="RRU1027" s="210" t="s">
        <v>866</v>
      </c>
      <c r="RRV1027" s="207" t="s">
        <v>17</v>
      </c>
      <c r="RRW1027" s="211">
        <v>1</v>
      </c>
      <c r="RRX1027" s="207" t="s">
        <v>540</v>
      </c>
      <c r="RRY1027" s="208">
        <v>900</v>
      </c>
      <c r="RRZ1027" s="208">
        <v>900</v>
      </c>
      <c r="RSA1027" s="209">
        <v>27</v>
      </c>
      <c r="RSB1027" s="210" t="s">
        <v>538</v>
      </c>
      <c r="RSC1027" s="210" t="s">
        <v>866</v>
      </c>
      <c r="RSD1027" s="207" t="s">
        <v>17</v>
      </c>
      <c r="RSE1027" s="211">
        <v>1</v>
      </c>
      <c r="RSF1027" s="207" t="s">
        <v>540</v>
      </c>
      <c r="RSG1027" s="208">
        <v>900</v>
      </c>
      <c r="RSH1027" s="208">
        <v>900</v>
      </c>
      <c r="RSI1027" s="209">
        <v>27</v>
      </c>
      <c r="RSJ1027" s="210" t="s">
        <v>538</v>
      </c>
      <c r="RSK1027" s="210" t="s">
        <v>866</v>
      </c>
      <c r="RSL1027" s="207" t="s">
        <v>17</v>
      </c>
      <c r="RSM1027" s="211">
        <v>1</v>
      </c>
      <c r="RSN1027" s="207" t="s">
        <v>540</v>
      </c>
      <c r="RSO1027" s="208">
        <v>900</v>
      </c>
      <c r="RSP1027" s="208">
        <v>900</v>
      </c>
      <c r="RSQ1027" s="209">
        <v>27</v>
      </c>
      <c r="RSR1027" s="210" t="s">
        <v>538</v>
      </c>
      <c r="RSS1027" s="210" t="s">
        <v>866</v>
      </c>
      <c r="RST1027" s="207" t="s">
        <v>17</v>
      </c>
      <c r="RSU1027" s="211">
        <v>1</v>
      </c>
      <c r="RSV1027" s="207" t="s">
        <v>540</v>
      </c>
      <c r="RSW1027" s="208">
        <v>900</v>
      </c>
      <c r="RSX1027" s="208">
        <v>900</v>
      </c>
      <c r="RSY1027" s="209">
        <v>27</v>
      </c>
      <c r="RSZ1027" s="210" t="s">
        <v>538</v>
      </c>
      <c r="RTA1027" s="210" t="s">
        <v>866</v>
      </c>
      <c r="RTB1027" s="207" t="s">
        <v>17</v>
      </c>
      <c r="RTC1027" s="211">
        <v>1</v>
      </c>
      <c r="RTD1027" s="207" t="s">
        <v>540</v>
      </c>
      <c r="RTE1027" s="208">
        <v>900</v>
      </c>
      <c r="RTF1027" s="208">
        <v>900</v>
      </c>
      <c r="RTG1027" s="209">
        <v>27</v>
      </c>
      <c r="RTH1027" s="210" t="s">
        <v>538</v>
      </c>
      <c r="RTI1027" s="210" t="s">
        <v>866</v>
      </c>
      <c r="RTJ1027" s="207" t="s">
        <v>17</v>
      </c>
      <c r="RTK1027" s="211">
        <v>1</v>
      </c>
      <c r="RTL1027" s="207" t="s">
        <v>540</v>
      </c>
      <c r="RTM1027" s="208">
        <v>900</v>
      </c>
      <c r="RTN1027" s="208">
        <v>900</v>
      </c>
      <c r="RTO1027" s="209">
        <v>27</v>
      </c>
      <c r="RTP1027" s="210" t="s">
        <v>538</v>
      </c>
      <c r="RTQ1027" s="210" t="s">
        <v>866</v>
      </c>
      <c r="RTR1027" s="207" t="s">
        <v>17</v>
      </c>
      <c r="RTS1027" s="211">
        <v>1</v>
      </c>
      <c r="RTT1027" s="207" t="s">
        <v>540</v>
      </c>
      <c r="RTU1027" s="208">
        <v>900</v>
      </c>
      <c r="RTV1027" s="208">
        <v>900</v>
      </c>
      <c r="RTW1027" s="209">
        <v>27</v>
      </c>
      <c r="RTX1027" s="210" t="s">
        <v>538</v>
      </c>
      <c r="RTY1027" s="210" t="s">
        <v>866</v>
      </c>
      <c r="RTZ1027" s="207" t="s">
        <v>17</v>
      </c>
      <c r="RUA1027" s="211">
        <v>1</v>
      </c>
      <c r="RUB1027" s="207" t="s">
        <v>540</v>
      </c>
      <c r="RUC1027" s="208">
        <v>900</v>
      </c>
      <c r="RUD1027" s="208">
        <v>900</v>
      </c>
      <c r="RUE1027" s="209">
        <v>27</v>
      </c>
      <c r="RUF1027" s="210" t="s">
        <v>538</v>
      </c>
      <c r="RUG1027" s="210" t="s">
        <v>866</v>
      </c>
      <c r="RUH1027" s="207" t="s">
        <v>17</v>
      </c>
      <c r="RUI1027" s="211">
        <v>1</v>
      </c>
      <c r="RUJ1027" s="207" t="s">
        <v>540</v>
      </c>
      <c r="RUK1027" s="208">
        <v>900</v>
      </c>
      <c r="RUL1027" s="208">
        <v>900</v>
      </c>
      <c r="RUM1027" s="209">
        <v>27</v>
      </c>
      <c r="RUN1027" s="210" t="s">
        <v>538</v>
      </c>
      <c r="RUO1027" s="210" t="s">
        <v>866</v>
      </c>
      <c r="RUP1027" s="207" t="s">
        <v>17</v>
      </c>
      <c r="RUQ1027" s="211">
        <v>1</v>
      </c>
      <c r="RUR1027" s="207" t="s">
        <v>540</v>
      </c>
      <c r="RUS1027" s="208">
        <v>900</v>
      </c>
      <c r="RUT1027" s="208">
        <v>900</v>
      </c>
      <c r="RUU1027" s="209">
        <v>27</v>
      </c>
      <c r="RUV1027" s="210" t="s">
        <v>538</v>
      </c>
      <c r="RUW1027" s="210" t="s">
        <v>866</v>
      </c>
      <c r="RUX1027" s="207" t="s">
        <v>17</v>
      </c>
      <c r="RUY1027" s="211">
        <v>1</v>
      </c>
      <c r="RUZ1027" s="207" t="s">
        <v>540</v>
      </c>
      <c r="RVA1027" s="208">
        <v>900</v>
      </c>
      <c r="RVB1027" s="208">
        <v>900</v>
      </c>
      <c r="RVC1027" s="209">
        <v>27</v>
      </c>
      <c r="RVD1027" s="210" t="s">
        <v>538</v>
      </c>
      <c r="RVE1027" s="210" t="s">
        <v>866</v>
      </c>
      <c r="RVF1027" s="207" t="s">
        <v>17</v>
      </c>
      <c r="RVG1027" s="211">
        <v>1</v>
      </c>
      <c r="RVH1027" s="207" t="s">
        <v>540</v>
      </c>
      <c r="RVI1027" s="208">
        <v>900</v>
      </c>
      <c r="RVJ1027" s="208">
        <v>900</v>
      </c>
      <c r="RVK1027" s="209">
        <v>27</v>
      </c>
      <c r="RVL1027" s="210" t="s">
        <v>538</v>
      </c>
      <c r="RVM1027" s="210" t="s">
        <v>866</v>
      </c>
      <c r="RVN1027" s="207" t="s">
        <v>17</v>
      </c>
      <c r="RVO1027" s="211">
        <v>1</v>
      </c>
      <c r="RVP1027" s="207" t="s">
        <v>540</v>
      </c>
      <c r="RVQ1027" s="208">
        <v>900</v>
      </c>
      <c r="RVR1027" s="208">
        <v>900</v>
      </c>
      <c r="RVS1027" s="209">
        <v>27</v>
      </c>
      <c r="RVT1027" s="210" t="s">
        <v>538</v>
      </c>
      <c r="RVU1027" s="210" t="s">
        <v>866</v>
      </c>
      <c r="RVV1027" s="207" t="s">
        <v>17</v>
      </c>
      <c r="RVW1027" s="211">
        <v>1</v>
      </c>
      <c r="RVX1027" s="207" t="s">
        <v>540</v>
      </c>
      <c r="RVY1027" s="208">
        <v>900</v>
      </c>
      <c r="RVZ1027" s="208">
        <v>900</v>
      </c>
      <c r="RWA1027" s="209">
        <v>27</v>
      </c>
      <c r="RWB1027" s="210" t="s">
        <v>538</v>
      </c>
      <c r="RWC1027" s="210" t="s">
        <v>866</v>
      </c>
      <c r="RWD1027" s="207" t="s">
        <v>17</v>
      </c>
      <c r="RWE1027" s="211">
        <v>1</v>
      </c>
      <c r="RWF1027" s="207" t="s">
        <v>540</v>
      </c>
      <c r="RWG1027" s="208">
        <v>900</v>
      </c>
      <c r="RWH1027" s="208">
        <v>900</v>
      </c>
      <c r="RWI1027" s="209">
        <v>27</v>
      </c>
      <c r="RWJ1027" s="210" t="s">
        <v>538</v>
      </c>
      <c r="RWK1027" s="210" t="s">
        <v>866</v>
      </c>
      <c r="RWL1027" s="207" t="s">
        <v>17</v>
      </c>
      <c r="RWM1027" s="211">
        <v>1</v>
      </c>
      <c r="RWN1027" s="207" t="s">
        <v>540</v>
      </c>
      <c r="RWO1027" s="208">
        <v>900</v>
      </c>
      <c r="RWP1027" s="208">
        <v>900</v>
      </c>
      <c r="RWQ1027" s="209">
        <v>27</v>
      </c>
      <c r="RWR1027" s="210" t="s">
        <v>538</v>
      </c>
      <c r="RWS1027" s="210" t="s">
        <v>866</v>
      </c>
      <c r="RWT1027" s="207" t="s">
        <v>17</v>
      </c>
      <c r="RWU1027" s="211">
        <v>1</v>
      </c>
      <c r="RWV1027" s="207" t="s">
        <v>540</v>
      </c>
      <c r="RWW1027" s="208">
        <v>900</v>
      </c>
      <c r="RWX1027" s="208">
        <v>900</v>
      </c>
      <c r="RWY1027" s="209">
        <v>27</v>
      </c>
      <c r="RWZ1027" s="210" t="s">
        <v>538</v>
      </c>
      <c r="RXA1027" s="210" t="s">
        <v>866</v>
      </c>
      <c r="RXB1027" s="207" t="s">
        <v>17</v>
      </c>
      <c r="RXC1027" s="211">
        <v>1</v>
      </c>
      <c r="RXD1027" s="207" t="s">
        <v>540</v>
      </c>
      <c r="RXE1027" s="208">
        <v>900</v>
      </c>
      <c r="RXF1027" s="208">
        <v>900</v>
      </c>
      <c r="RXG1027" s="209">
        <v>27</v>
      </c>
      <c r="RXH1027" s="210" t="s">
        <v>538</v>
      </c>
      <c r="RXI1027" s="210" t="s">
        <v>866</v>
      </c>
      <c r="RXJ1027" s="207" t="s">
        <v>17</v>
      </c>
      <c r="RXK1027" s="211">
        <v>1</v>
      </c>
      <c r="RXL1027" s="207" t="s">
        <v>540</v>
      </c>
      <c r="RXM1027" s="208">
        <v>900</v>
      </c>
      <c r="RXN1027" s="208">
        <v>900</v>
      </c>
      <c r="RXO1027" s="209">
        <v>27</v>
      </c>
      <c r="RXP1027" s="210" t="s">
        <v>538</v>
      </c>
      <c r="RXQ1027" s="210" t="s">
        <v>866</v>
      </c>
      <c r="RXR1027" s="207" t="s">
        <v>17</v>
      </c>
      <c r="RXS1027" s="211">
        <v>1</v>
      </c>
      <c r="RXT1027" s="207" t="s">
        <v>540</v>
      </c>
      <c r="RXU1027" s="208">
        <v>900</v>
      </c>
      <c r="RXV1027" s="208">
        <v>900</v>
      </c>
      <c r="RXW1027" s="209">
        <v>27</v>
      </c>
      <c r="RXX1027" s="210" t="s">
        <v>538</v>
      </c>
      <c r="RXY1027" s="210" t="s">
        <v>866</v>
      </c>
      <c r="RXZ1027" s="207" t="s">
        <v>17</v>
      </c>
      <c r="RYA1027" s="211">
        <v>1</v>
      </c>
      <c r="RYB1027" s="207" t="s">
        <v>540</v>
      </c>
      <c r="RYC1027" s="208">
        <v>900</v>
      </c>
      <c r="RYD1027" s="208">
        <v>900</v>
      </c>
      <c r="RYE1027" s="209">
        <v>27</v>
      </c>
      <c r="RYF1027" s="210" t="s">
        <v>538</v>
      </c>
      <c r="RYG1027" s="210" t="s">
        <v>866</v>
      </c>
      <c r="RYH1027" s="207" t="s">
        <v>17</v>
      </c>
      <c r="RYI1027" s="211">
        <v>1</v>
      </c>
      <c r="RYJ1027" s="207" t="s">
        <v>540</v>
      </c>
      <c r="RYK1027" s="208">
        <v>900</v>
      </c>
      <c r="RYL1027" s="208">
        <v>900</v>
      </c>
      <c r="RYM1027" s="209">
        <v>27</v>
      </c>
      <c r="RYN1027" s="210" t="s">
        <v>538</v>
      </c>
      <c r="RYO1027" s="210" t="s">
        <v>866</v>
      </c>
      <c r="RYP1027" s="207" t="s">
        <v>17</v>
      </c>
      <c r="RYQ1027" s="211">
        <v>1</v>
      </c>
      <c r="RYR1027" s="207" t="s">
        <v>540</v>
      </c>
      <c r="RYS1027" s="208">
        <v>900</v>
      </c>
      <c r="RYT1027" s="208">
        <v>900</v>
      </c>
      <c r="RYU1027" s="209">
        <v>27</v>
      </c>
      <c r="RYV1027" s="210" t="s">
        <v>538</v>
      </c>
      <c r="RYW1027" s="210" t="s">
        <v>866</v>
      </c>
      <c r="RYX1027" s="207" t="s">
        <v>17</v>
      </c>
      <c r="RYY1027" s="211">
        <v>1</v>
      </c>
      <c r="RYZ1027" s="207" t="s">
        <v>540</v>
      </c>
      <c r="RZA1027" s="208">
        <v>900</v>
      </c>
      <c r="RZB1027" s="208">
        <v>900</v>
      </c>
      <c r="RZC1027" s="209">
        <v>27</v>
      </c>
      <c r="RZD1027" s="210" t="s">
        <v>538</v>
      </c>
      <c r="RZE1027" s="210" t="s">
        <v>866</v>
      </c>
      <c r="RZF1027" s="207" t="s">
        <v>17</v>
      </c>
      <c r="RZG1027" s="211">
        <v>1</v>
      </c>
      <c r="RZH1027" s="207" t="s">
        <v>540</v>
      </c>
      <c r="RZI1027" s="208">
        <v>900</v>
      </c>
      <c r="RZJ1027" s="208">
        <v>900</v>
      </c>
      <c r="RZK1027" s="209">
        <v>27</v>
      </c>
      <c r="RZL1027" s="210" t="s">
        <v>538</v>
      </c>
      <c r="RZM1027" s="210" t="s">
        <v>866</v>
      </c>
      <c r="RZN1027" s="207" t="s">
        <v>17</v>
      </c>
      <c r="RZO1027" s="211">
        <v>1</v>
      </c>
      <c r="RZP1027" s="207" t="s">
        <v>540</v>
      </c>
      <c r="RZQ1027" s="208">
        <v>900</v>
      </c>
      <c r="RZR1027" s="208">
        <v>900</v>
      </c>
      <c r="RZS1027" s="209">
        <v>27</v>
      </c>
      <c r="RZT1027" s="210" t="s">
        <v>538</v>
      </c>
      <c r="RZU1027" s="210" t="s">
        <v>866</v>
      </c>
      <c r="RZV1027" s="207" t="s">
        <v>17</v>
      </c>
      <c r="RZW1027" s="211">
        <v>1</v>
      </c>
      <c r="RZX1027" s="207" t="s">
        <v>540</v>
      </c>
      <c r="RZY1027" s="208">
        <v>900</v>
      </c>
      <c r="RZZ1027" s="208">
        <v>900</v>
      </c>
      <c r="SAA1027" s="209">
        <v>27</v>
      </c>
      <c r="SAB1027" s="210" t="s">
        <v>538</v>
      </c>
      <c r="SAC1027" s="210" t="s">
        <v>866</v>
      </c>
      <c r="SAD1027" s="207" t="s">
        <v>17</v>
      </c>
      <c r="SAE1027" s="211">
        <v>1</v>
      </c>
      <c r="SAF1027" s="207" t="s">
        <v>540</v>
      </c>
      <c r="SAG1027" s="208">
        <v>900</v>
      </c>
      <c r="SAH1027" s="208">
        <v>900</v>
      </c>
      <c r="SAI1027" s="209">
        <v>27</v>
      </c>
      <c r="SAJ1027" s="210" t="s">
        <v>538</v>
      </c>
      <c r="SAK1027" s="210" t="s">
        <v>866</v>
      </c>
      <c r="SAL1027" s="207" t="s">
        <v>17</v>
      </c>
      <c r="SAM1027" s="211">
        <v>1</v>
      </c>
      <c r="SAN1027" s="207" t="s">
        <v>540</v>
      </c>
      <c r="SAO1027" s="208">
        <v>900</v>
      </c>
      <c r="SAP1027" s="208">
        <v>900</v>
      </c>
      <c r="SAQ1027" s="209">
        <v>27</v>
      </c>
      <c r="SAR1027" s="210" t="s">
        <v>538</v>
      </c>
      <c r="SAS1027" s="210" t="s">
        <v>866</v>
      </c>
      <c r="SAT1027" s="207" t="s">
        <v>17</v>
      </c>
      <c r="SAU1027" s="211">
        <v>1</v>
      </c>
      <c r="SAV1027" s="207" t="s">
        <v>540</v>
      </c>
      <c r="SAW1027" s="208">
        <v>900</v>
      </c>
      <c r="SAX1027" s="208">
        <v>900</v>
      </c>
      <c r="SAY1027" s="209">
        <v>27</v>
      </c>
      <c r="SAZ1027" s="210" t="s">
        <v>538</v>
      </c>
      <c r="SBA1027" s="210" t="s">
        <v>866</v>
      </c>
      <c r="SBB1027" s="207" t="s">
        <v>17</v>
      </c>
      <c r="SBC1027" s="211">
        <v>1</v>
      </c>
      <c r="SBD1027" s="207" t="s">
        <v>540</v>
      </c>
      <c r="SBE1027" s="208">
        <v>900</v>
      </c>
      <c r="SBF1027" s="208">
        <v>900</v>
      </c>
      <c r="SBG1027" s="209">
        <v>27</v>
      </c>
      <c r="SBH1027" s="210" t="s">
        <v>538</v>
      </c>
      <c r="SBI1027" s="210" t="s">
        <v>866</v>
      </c>
      <c r="SBJ1027" s="207" t="s">
        <v>17</v>
      </c>
      <c r="SBK1027" s="211">
        <v>1</v>
      </c>
      <c r="SBL1027" s="207" t="s">
        <v>540</v>
      </c>
      <c r="SBM1027" s="208">
        <v>900</v>
      </c>
      <c r="SBN1027" s="208">
        <v>900</v>
      </c>
      <c r="SBO1027" s="209">
        <v>27</v>
      </c>
      <c r="SBP1027" s="210" t="s">
        <v>538</v>
      </c>
      <c r="SBQ1027" s="210" t="s">
        <v>866</v>
      </c>
      <c r="SBR1027" s="207" t="s">
        <v>17</v>
      </c>
      <c r="SBS1027" s="211">
        <v>1</v>
      </c>
      <c r="SBT1027" s="207" t="s">
        <v>540</v>
      </c>
      <c r="SBU1027" s="208">
        <v>900</v>
      </c>
      <c r="SBV1027" s="208">
        <v>900</v>
      </c>
      <c r="SBW1027" s="209">
        <v>27</v>
      </c>
      <c r="SBX1027" s="210" t="s">
        <v>538</v>
      </c>
      <c r="SBY1027" s="210" t="s">
        <v>866</v>
      </c>
      <c r="SBZ1027" s="207" t="s">
        <v>17</v>
      </c>
      <c r="SCA1027" s="211">
        <v>1</v>
      </c>
      <c r="SCB1027" s="207" t="s">
        <v>540</v>
      </c>
      <c r="SCC1027" s="208">
        <v>900</v>
      </c>
      <c r="SCD1027" s="208">
        <v>900</v>
      </c>
      <c r="SCE1027" s="209">
        <v>27</v>
      </c>
      <c r="SCF1027" s="210" t="s">
        <v>538</v>
      </c>
      <c r="SCG1027" s="210" t="s">
        <v>866</v>
      </c>
      <c r="SCH1027" s="207" t="s">
        <v>17</v>
      </c>
      <c r="SCI1027" s="211">
        <v>1</v>
      </c>
      <c r="SCJ1027" s="207" t="s">
        <v>540</v>
      </c>
      <c r="SCK1027" s="208">
        <v>900</v>
      </c>
      <c r="SCL1027" s="208">
        <v>900</v>
      </c>
      <c r="SCM1027" s="209">
        <v>27</v>
      </c>
      <c r="SCN1027" s="210" t="s">
        <v>538</v>
      </c>
      <c r="SCO1027" s="210" t="s">
        <v>866</v>
      </c>
      <c r="SCP1027" s="207" t="s">
        <v>17</v>
      </c>
      <c r="SCQ1027" s="211">
        <v>1</v>
      </c>
      <c r="SCR1027" s="207" t="s">
        <v>540</v>
      </c>
      <c r="SCS1027" s="208">
        <v>900</v>
      </c>
      <c r="SCT1027" s="208">
        <v>900</v>
      </c>
      <c r="SCU1027" s="209">
        <v>27</v>
      </c>
      <c r="SCV1027" s="210" t="s">
        <v>538</v>
      </c>
      <c r="SCW1027" s="210" t="s">
        <v>866</v>
      </c>
      <c r="SCX1027" s="207" t="s">
        <v>17</v>
      </c>
      <c r="SCY1027" s="211">
        <v>1</v>
      </c>
      <c r="SCZ1027" s="207" t="s">
        <v>540</v>
      </c>
      <c r="SDA1027" s="208">
        <v>900</v>
      </c>
      <c r="SDB1027" s="208">
        <v>900</v>
      </c>
      <c r="SDC1027" s="209">
        <v>27</v>
      </c>
      <c r="SDD1027" s="210" t="s">
        <v>538</v>
      </c>
      <c r="SDE1027" s="210" t="s">
        <v>866</v>
      </c>
      <c r="SDF1027" s="207" t="s">
        <v>17</v>
      </c>
      <c r="SDG1027" s="211">
        <v>1</v>
      </c>
      <c r="SDH1027" s="207" t="s">
        <v>540</v>
      </c>
      <c r="SDI1027" s="208">
        <v>900</v>
      </c>
      <c r="SDJ1027" s="208">
        <v>900</v>
      </c>
      <c r="SDK1027" s="209">
        <v>27</v>
      </c>
      <c r="SDL1027" s="210" t="s">
        <v>538</v>
      </c>
      <c r="SDM1027" s="210" t="s">
        <v>866</v>
      </c>
      <c r="SDN1027" s="207" t="s">
        <v>17</v>
      </c>
      <c r="SDO1027" s="211">
        <v>1</v>
      </c>
      <c r="SDP1027" s="207" t="s">
        <v>540</v>
      </c>
      <c r="SDQ1027" s="208">
        <v>900</v>
      </c>
      <c r="SDR1027" s="208">
        <v>900</v>
      </c>
      <c r="SDS1027" s="209">
        <v>27</v>
      </c>
      <c r="SDT1027" s="210" t="s">
        <v>538</v>
      </c>
      <c r="SDU1027" s="210" t="s">
        <v>866</v>
      </c>
      <c r="SDV1027" s="207" t="s">
        <v>17</v>
      </c>
      <c r="SDW1027" s="211">
        <v>1</v>
      </c>
      <c r="SDX1027" s="207" t="s">
        <v>540</v>
      </c>
      <c r="SDY1027" s="208">
        <v>900</v>
      </c>
      <c r="SDZ1027" s="208">
        <v>900</v>
      </c>
      <c r="SEA1027" s="209">
        <v>27</v>
      </c>
      <c r="SEB1027" s="210" t="s">
        <v>538</v>
      </c>
      <c r="SEC1027" s="210" t="s">
        <v>866</v>
      </c>
      <c r="SED1027" s="207" t="s">
        <v>17</v>
      </c>
      <c r="SEE1027" s="211">
        <v>1</v>
      </c>
      <c r="SEF1027" s="207" t="s">
        <v>540</v>
      </c>
      <c r="SEG1027" s="208">
        <v>900</v>
      </c>
      <c r="SEH1027" s="208">
        <v>900</v>
      </c>
      <c r="SEI1027" s="209">
        <v>27</v>
      </c>
      <c r="SEJ1027" s="210" t="s">
        <v>538</v>
      </c>
      <c r="SEK1027" s="210" t="s">
        <v>866</v>
      </c>
      <c r="SEL1027" s="207" t="s">
        <v>17</v>
      </c>
      <c r="SEM1027" s="211">
        <v>1</v>
      </c>
      <c r="SEN1027" s="207" t="s">
        <v>540</v>
      </c>
      <c r="SEO1027" s="208">
        <v>900</v>
      </c>
      <c r="SEP1027" s="208">
        <v>900</v>
      </c>
      <c r="SEQ1027" s="209">
        <v>27</v>
      </c>
      <c r="SER1027" s="210" t="s">
        <v>538</v>
      </c>
      <c r="SES1027" s="210" t="s">
        <v>866</v>
      </c>
      <c r="SET1027" s="207" t="s">
        <v>17</v>
      </c>
      <c r="SEU1027" s="211">
        <v>1</v>
      </c>
      <c r="SEV1027" s="207" t="s">
        <v>540</v>
      </c>
      <c r="SEW1027" s="208">
        <v>900</v>
      </c>
      <c r="SEX1027" s="208">
        <v>900</v>
      </c>
      <c r="SEY1027" s="209">
        <v>27</v>
      </c>
      <c r="SEZ1027" s="210" t="s">
        <v>538</v>
      </c>
      <c r="SFA1027" s="210" t="s">
        <v>866</v>
      </c>
      <c r="SFB1027" s="207" t="s">
        <v>17</v>
      </c>
      <c r="SFC1027" s="211">
        <v>1</v>
      </c>
      <c r="SFD1027" s="207" t="s">
        <v>540</v>
      </c>
      <c r="SFE1027" s="208">
        <v>900</v>
      </c>
      <c r="SFF1027" s="208">
        <v>900</v>
      </c>
      <c r="SFG1027" s="209">
        <v>27</v>
      </c>
      <c r="SFH1027" s="210" t="s">
        <v>538</v>
      </c>
      <c r="SFI1027" s="210" t="s">
        <v>866</v>
      </c>
      <c r="SFJ1027" s="207" t="s">
        <v>17</v>
      </c>
      <c r="SFK1027" s="211">
        <v>1</v>
      </c>
      <c r="SFL1027" s="207" t="s">
        <v>540</v>
      </c>
      <c r="SFM1027" s="208">
        <v>900</v>
      </c>
      <c r="SFN1027" s="208">
        <v>900</v>
      </c>
      <c r="SFO1027" s="209">
        <v>27</v>
      </c>
      <c r="SFP1027" s="210" t="s">
        <v>538</v>
      </c>
      <c r="SFQ1027" s="210" t="s">
        <v>866</v>
      </c>
      <c r="SFR1027" s="207" t="s">
        <v>17</v>
      </c>
      <c r="SFS1027" s="211">
        <v>1</v>
      </c>
      <c r="SFT1027" s="207" t="s">
        <v>540</v>
      </c>
      <c r="SFU1027" s="208">
        <v>900</v>
      </c>
      <c r="SFV1027" s="208">
        <v>900</v>
      </c>
      <c r="SFW1027" s="209">
        <v>27</v>
      </c>
      <c r="SFX1027" s="210" t="s">
        <v>538</v>
      </c>
      <c r="SFY1027" s="210" t="s">
        <v>866</v>
      </c>
      <c r="SFZ1027" s="207" t="s">
        <v>17</v>
      </c>
      <c r="SGA1027" s="211">
        <v>1</v>
      </c>
      <c r="SGB1027" s="207" t="s">
        <v>540</v>
      </c>
      <c r="SGC1027" s="208">
        <v>900</v>
      </c>
      <c r="SGD1027" s="208">
        <v>900</v>
      </c>
      <c r="SGE1027" s="209">
        <v>27</v>
      </c>
      <c r="SGF1027" s="210" t="s">
        <v>538</v>
      </c>
      <c r="SGG1027" s="210" t="s">
        <v>866</v>
      </c>
      <c r="SGH1027" s="207" t="s">
        <v>17</v>
      </c>
      <c r="SGI1027" s="211">
        <v>1</v>
      </c>
      <c r="SGJ1027" s="207" t="s">
        <v>540</v>
      </c>
      <c r="SGK1027" s="208">
        <v>900</v>
      </c>
      <c r="SGL1027" s="208">
        <v>900</v>
      </c>
      <c r="SGM1027" s="209">
        <v>27</v>
      </c>
      <c r="SGN1027" s="210" t="s">
        <v>538</v>
      </c>
      <c r="SGO1027" s="210" t="s">
        <v>866</v>
      </c>
      <c r="SGP1027" s="207" t="s">
        <v>17</v>
      </c>
      <c r="SGQ1027" s="211">
        <v>1</v>
      </c>
      <c r="SGR1027" s="207" t="s">
        <v>540</v>
      </c>
      <c r="SGS1027" s="208">
        <v>900</v>
      </c>
      <c r="SGT1027" s="208">
        <v>900</v>
      </c>
      <c r="SGU1027" s="209">
        <v>27</v>
      </c>
      <c r="SGV1027" s="210" t="s">
        <v>538</v>
      </c>
      <c r="SGW1027" s="210" t="s">
        <v>866</v>
      </c>
      <c r="SGX1027" s="207" t="s">
        <v>17</v>
      </c>
      <c r="SGY1027" s="211">
        <v>1</v>
      </c>
      <c r="SGZ1027" s="207" t="s">
        <v>540</v>
      </c>
      <c r="SHA1027" s="208">
        <v>900</v>
      </c>
      <c r="SHB1027" s="208">
        <v>900</v>
      </c>
      <c r="SHC1027" s="209">
        <v>27</v>
      </c>
      <c r="SHD1027" s="210" t="s">
        <v>538</v>
      </c>
      <c r="SHE1027" s="210" t="s">
        <v>866</v>
      </c>
      <c r="SHF1027" s="207" t="s">
        <v>17</v>
      </c>
      <c r="SHG1027" s="211">
        <v>1</v>
      </c>
      <c r="SHH1027" s="207" t="s">
        <v>540</v>
      </c>
      <c r="SHI1027" s="208">
        <v>900</v>
      </c>
      <c r="SHJ1027" s="208">
        <v>900</v>
      </c>
      <c r="SHK1027" s="209">
        <v>27</v>
      </c>
      <c r="SHL1027" s="210" t="s">
        <v>538</v>
      </c>
      <c r="SHM1027" s="210" t="s">
        <v>866</v>
      </c>
      <c r="SHN1027" s="207" t="s">
        <v>17</v>
      </c>
      <c r="SHO1027" s="211">
        <v>1</v>
      </c>
      <c r="SHP1027" s="207" t="s">
        <v>540</v>
      </c>
      <c r="SHQ1027" s="208">
        <v>900</v>
      </c>
      <c r="SHR1027" s="208">
        <v>900</v>
      </c>
      <c r="SHS1027" s="209">
        <v>27</v>
      </c>
      <c r="SHT1027" s="210" t="s">
        <v>538</v>
      </c>
      <c r="SHU1027" s="210" t="s">
        <v>866</v>
      </c>
      <c r="SHV1027" s="207" t="s">
        <v>17</v>
      </c>
      <c r="SHW1027" s="211">
        <v>1</v>
      </c>
      <c r="SHX1027" s="207" t="s">
        <v>540</v>
      </c>
      <c r="SHY1027" s="208">
        <v>900</v>
      </c>
      <c r="SHZ1027" s="208">
        <v>900</v>
      </c>
      <c r="SIA1027" s="209">
        <v>27</v>
      </c>
      <c r="SIB1027" s="210" t="s">
        <v>538</v>
      </c>
      <c r="SIC1027" s="210" t="s">
        <v>866</v>
      </c>
      <c r="SID1027" s="207" t="s">
        <v>17</v>
      </c>
      <c r="SIE1027" s="211">
        <v>1</v>
      </c>
      <c r="SIF1027" s="207" t="s">
        <v>540</v>
      </c>
      <c r="SIG1027" s="208">
        <v>900</v>
      </c>
      <c r="SIH1027" s="208">
        <v>900</v>
      </c>
      <c r="SII1027" s="209">
        <v>27</v>
      </c>
      <c r="SIJ1027" s="210" t="s">
        <v>538</v>
      </c>
      <c r="SIK1027" s="210" t="s">
        <v>866</v>
      </c>
      <c r="SIL1027" s="207" t="s">
        <v>17</v>
      </c>
      <c r="SIM1027" s="211">
        <v>1</v>
      </c>
      <c r="SIN1027" s="207" t="s">
        <v>540</v>
      </c>
      <c r="SIO1027" s="208">
        <v>900</v>
      </c>
      <c r="SIP1027" s="208">
        <v>900</v>
      </c>
      <c r="SIQ1027" s="209">
        <v>27</v>
      </c>
      <c r="SIR1027" s="210" t="s">
        <v>538</v>
      </c>
      <c r="SIS1027" s="210" t="s">
        <v>866</v>
      </c>
      <c r="SIT1027" s="207" t="s">
        <v>17</v>
      </c>
      <c r="SIU1027" s="211">
        <v>1</v>
      </c>
      <c r="SIV1027" s="207" t="s">
        <v>540</v>
      </c>
      <c r="SIW1027" s="208">
        <v>900</v>
      </c>
      <c r="SIX1027" s="208">
        <v>900</v>
      </c>
      <c r="SIY1027" s="209">
        <v>27</v>
      </c>
      <c r="SIZ1027" s="210" t="s">
        <v>538</v>
      </c>
      <c r="SJA1027" s="210" t="s">
        <v>866</v>
      </c>
      <c r="SJB1027" s="207" t="s">
        <v>17</v>
      </c>
      <c r="SJC1027" s="211">
        <v>1</v>
      </c>
      <c r="SJD1027" s="207" t="s">
        <v>540</v>
      </c>
      <c r="SJE1027" s="208">
        <v>900</v>
      </c>
      <c r="SJF1027" s="208">
        <v>900</v>
      </c>
      <c r="SJG1027" s="209">
        <v>27</v>
      </c>
      <c r="SJH1027" s="210" t="s">
        <v>538</v>
      </c>
      <c r="SJI1027" s="210" t="s">
        <v>866</v>
      </c>
      <c r="SJJ1027" s="207" t="s">
        <v>17</v>
      </c>
      <c r="SJK1027" s="211">
        <v>1</v>
      </c>
      <c r="SJL1027" s="207" t="s">
        <v>540</v>
      </c>
      <c r="SJM1027" s="208">
        <v>900</v>
      </c>
      <c r="SJN1027" s="208">
        <v>900</v>
      </c>
      <c r="SJO1027" s="209">
        <v>27</v>
      </c>
      <c r="SJP1027" s="210" t="s">
        <v>538</v>
      </c>
      <c r="SJQ1027" s="210" t="s">
        <v>866</v>
      </c>
      <c r="SJR1027" s="207" t="s">
        <v>17</v>
      </c>
      <c r="SJS1027" s="211">
        <v>1</v>
      </c>
      <c r="SJT1027" s="207" t="s">
        <v>540</v>
      </c>
      <c r="SJU1027" s="208">
        <v>900</v>
      </c>
      <c r="SJV1027" s="208">
        <v>900</v>
      </c>
      <c r="SJW1027" s="209">
        <v>27</v>
      </c>
      <c r="SJX1027" s="210" t="s">
        <v>538</v>
      </c>
      <c r="SJY1027" s="210" t="s">
        <v>866</v>
      </c>
      <c r="SJZ1027" s="207" t="s">
        <v>17</v>
      </c>
      <c r="SKA1027" s="211">
        <v>1</v>
      </c>
      <c r="SKB1027" s="207" t="s">
        <v>540</v>
      </c>
      <c r="SKC1027" s="208">
        <v>900</v>
      </c>
      <c r="SKD1027" s="208">
        <v>900</v>
      </c>
      <c r="SKE1027" s="209">
        <v>27</v>
      </c>
      <c r="SKF1027" s="210" t="s">
        <v>538</v>
      </c>
      <c r="SKG1027" s="210" t="s">
        <v>866</v>
      </c>
      <c r="SKH1027" s="207" t="s">
        <v>17</v>
      </c>
      <c r="SKI1027" s="211">
        <v>1</v>
      </c>
      <c r="SKJ1027" s="207" t="s">
        <v>540</v>
      </c>
      <c r="SKK1027" s="208">
        <v>900</v>
      </c>
      <c r="SKL1027" s="208">
        <v>900</v>
      </c>
      <c r="SKM1027" s="209">
        <v>27</v>
      </c>
      <c r="SKN1027" s="210" t="s">
        <v>538</v>
      </c>
      <c r="SKO1027" s="210" t="s">
        <v>866</v>
      </c>
      <c r="SKP1027" s="207" t="s">
        <v>17</v>
      </c>
      <c r="SKQ1027" s="211">
        <v>1</v>
      </c>
      <c r="SKR1027" s="207" t="s">
        <v>540</v>
      </c>
      <c r="SKS1027" s="208">
        <v>900</v>
      </c>
      <c r="SKT1027" s="208">
        <v>900</v>
      </c>
      <c r="SKU1027" s="209">
        <v>27</v>
      </c>
      <c r="SKV1027" s="210" t="s">
        <v>538</v>
      </c>
      <c r="SKW1027" s="210" t="s">
        <v>866</v>
      </c>
      <c r="SKX1027" s="207" t="s">
        <v>17</v>
      </c>
      <c r="SKY1027" s="211">
        <v>1</v>
      </c>
      <c r="SKZ1027" s="207" t="s">
        <v>540</v>
      </c>
      <c r="SLA1027" s="208">
        <v>900</v>
      </c>
      <c r="SLB1027" s="208">
        <v>900</v>
      </c>
      <c r="SLC1027" s="209">
        <v>27</v>
      </c>
      <c r="SLD1027" s="210" t="s">
        <v>538</v>
      </c>
      <c r="SLE1027" s="210" t="s">
        <v>866</v>
      </c>
      <c r="SLF1027" s="207" t="s">
        <v>17</v>
      </c>
      <c r="SLG1027" s="211">
        <v>1</v>
      </c>
      <c r="SLH1027" s="207" t="s">
        <v>540</v>
      </c>
      <c r="SLI1027" s="208">
        <v>900</v>
      </c>
      <c r="SLJ1027" s="208">
        <v>900</v>
      </c>
      <c r="SLK1027" s="209">
        <v>27</v>
      </c>
      <c r="SLL1027" s="210" t="s">
        <v>538</v>
      </c>
      <c r="SLM1027" s="210" t="s">
        <v>866</v>
      </c>
      <c r="SLN1027" s="207" t="s">
        <v>17</v>
      </c>
      <c r="SLO1027" s="211">
        <v>1</v>
      </c>
      <c r="SLP1027" s="207" t="s">
        <v>540</v>
      </c>
      <c r="SLQ1027" s="208">
        <v>900</v>
      </c>
      <c r="SLR1027" s="208">
        <v>900</v>
      </c>
      <c r="SLS1027" s="209">
        <v>27</v>
      </c>
      <c r="SLT1027" s="210" t="s">
        <v>538</v>
      </c>
      <c r="SLU1027" s="210" t="s">
        <v>866</v>
      </c>
      <c r="SLV1027" s="207" t="s">
        <v>17</v>
      </c>
      <c r="SLW1027" s="211">
        <v>1</v>
      </c>
      <c r="SLX1027" s="207" t="s">
        <v>540</v>
      </c>
      <c r="SLY1027" s="208">
        <v>900</v>
      </c>
      <c r="SLZ1027" s="208">
        <v>900</v>
      </c>
      <c r="SMA1027" s="209">
        <v>27</v>
      </c>
      <c r="SMB1027" s="210" t="s">
        <v>538</v>
      </c>
      <c r="SMC1027" s="210" t="s">
        <v>866</v>
      </c>
      <c r="SMD1027" s="207" t="s">
        <v>17</v>
      </c>
      <c r="SME1027" s="211">
        <v>1</v>
      </c>
      <c r="SMF1027" s="207" t="s">
        <v>540</v>
      </c>
      <c r="SMG1027" s="208">
        <v>900</v>
      </c>
      <c r="SMH1027" s="208">
        <v>900</v>
      </c>
      <c r="SMI1027" s="209">
        <v>27</v>
      </c>
      <c r="SMJ1027" s="210" t="s">
        <v>538</v>
      </c>
      <c r="SMK1027" s="210" t="s">
        <v>866</v>
      </c>
      <c r="SML1027" s="207" t="s">
        <v>17</v>
      </c>
      <c r="SMM1027" s="211">
        <v>1</v>
      </c>
      <c r="SMN1027" s="207" t="s">
        <v>540</v>
      </c>
      <c r="SMO1027" s="208">
        <v>900</v>
      </c>
      <c r="SMP1027" s="208">
        <v>900</v>
      </c>
      <c r="SMQ1027" s="209">
        <v>27</v>
      </c>
      <c r="SMR1027" s="210" t="s">
        <v>538</v>
      </c>
      <c r="SMS1027" s="210" t="s">
        <v>866</v>
      </c>
      <c r="SMT1027" s="207" t="s">
        <v>17</v>
      </c>
      <c r="SMU1027" s="211">
        <v>1</v>
      </c>
      <c r="SMV1027" s="207" t="s">
        <v>540</v>
      </c>
      <c r="SMW1027" s="208">
        <v>900</v>
      </c>
      <c r="SMX1027" s="208">
        <v>900</v>
      </c>
      <c r="SMY1027" s="209">
        <v>27</v>
      </c>
      <c r="SMZ1027" s="210" t="s">
        <v>538</v>
      </c>
      <c r="SNA1027" s="210" t="s">
        <v>866</v>
      </c>
      <c r="SNB1027" s="207" t="s">
        <v>17</v>
      </c>
      <c r="SNC1027" s="211">
        <v>1</v>
      </c>
      <c r="SND1027" s="207" t="s">
        <v>540</v>
      </c>
      <c r="SNE1027" s="208">
        <v>900</v>
      </c>
      <c r="SNF1027" s="208">
        <v>900</v>
      </c>
      <c r="SNG1027" s="209">
        <v>27</v>
      </c>
      <c r="SNH1027" s="210" t="s">
        <v>538</v>
      </c>
      <c r="SNI1027" s="210" t="s">
        <v>866</v>
      </c>
      <c r="SNJ1027" s="207" t="s">
        <v>17</v>
      </c>
      <c r="SNK1027" s="211">
        <v>1</v>
      </c>
      <c r="SNL1027" s="207" t="s">
        <v>540</v>
      </c>
      <c r="SNM1027" s="208">
        <v>900</v>
      </c>
      <c r="SNN1027" s="208">
        <v>900</v>
      </c>
      <c r="SNO1027" s="209">
        <v>27</v>
      </c>
      <c r="SNP1027" s="210" t="s">
        <v>538</v>
      </c>
      <c r="SNQ1027" s="210" t="s">
        <v>866</v>
      </c>
      <c r="SNR1027" s="207" t="s">
        <v>17</v>
      </c>
      <c r="SNS1027" s="211">
        <v>1</v>
      </c>
      <c r="SNT1027" s="207" t="s">
        <v>540</v>
      </c>
      <c r="SNU1027" s="208">
        <v>900</v>
      </c>
      <c r="SNV1027" s="208">
        <v>900</v>
      </c>
      <c r="SNW1027" s="209">
        <v>27</v>
      </c>
      <c r="SNX1027" s="210" t="s">
        <v>538</v>
      </c>
      <c r="SNY1027" s="210" t="s">
        <v>866</v>
      </c>
      <c r="SNZ1027" s="207" t="s">
        <v>17</v>
      </c>
      <c r="SOA1027" s="211">
        <v>1</v>
      </c>
      <c r="SOB1027" s="207" t="s">
        <v>540</v>
      </c>
      <c r="SOC1027" s="208">
        <v>900</v>
      </c>
      <c r="SOD1027" s="208">
        <v>900</v>
      </c>
      <c r="SOE1027" s="209">
        <v>27</v>
      </c>
      <c r="SOF1027" s="210" t="s">
        <v>538</v>
      </c>
      <c r="SOG1027" s="210" t="s">
        <v>866</v>
      </c>
      <c r="SOH1027" s="207" t="s">
        <v>17</v>
      </c>
      <c r="SOI1027" s="211">
        <v>1</v>
      </c>
      <c r="SOJ1027" s="207" t="s">
        <v>540</v>
      </c>
      <c r="SOK1027" s="208">
        <v>900</v>
      </c>
      <c r="SOL1027" s="208">
        <v>900</v>
      </c>
      <c r="SOM1027" s="209">
        <v>27</v>
      </c>
      <c r="SON1027" s="210" t="s">
        <v>538</v>
      </c>
      <c r="SOO1027" s="210" t="s">
        <v>866</v>
      </c>
      <c r="SOP1027" s="207" t="s">
        <v>17</v>
      </c>
      <c r="SOQ1027" s="211">
        <v>1</v>
      </c>
      <c r="SOR1027" s="207" t="s">
        <v>540</v>
      </c>
      <c r="SOS1027" s="208">
        <v>900</v>
      </c>
      <c r="SOT1027" s="208">
        <v>900</v>
      </c>
      <c r="SOU1027" s="209">
        <v>27</v>
      </c>
      <c r="SOV1027" s="210" t="s">
        <v>538</v>
      </c>
      <c r="SOW1027" s="210" t="s">
        <v>866</v>
      </c>
      <c r="SOX1027" s="207" t="s">
        <v>17</v>
      </c>
      <c r="SOY1027" s="211">
        <v>1</v>
      </c>
      <c r="SOZ1027" s="207" t="s">
        <v>540</v>
      </c>
      <c r="SPA1027" s="208">
        <v>900</v>
      </c>
      <c r="SPB1027" s="208">
        <v>900</v>
      </c>
      <c r="SPC1027" s="209">
        <v>27</v>
      </c>
      <c r="SPD1027" s="210" t="s">
        <v>538</v>
      </c>
      <c r="SPE1027" s="210" t="s">
        <v>866</v>
      </c>
      <c r="SPF1027" s="207" t="s">
        <v>17</v>
      </c>
      <c r="SPG1027" s="211">
        <v>1</v>
      </c>
      <c r="SPH1027" s="207" t="s">
        <v>540</v>
      </c>
      <c r="SPI1027" s="208">
        <v>900</v>
      </c>
      <c r="SPJ1027" s="208">
        <v>900</v>
      </c>
      <c r="SPK1027" s="209">
        <v>27</v>
      </c>
      <c r="SPL1027" s="210" t="s">
        <v>538</v>
      </c>
      <c r="SPM1027" s="210" t="s">
        <v>866</v>
      </c>
      <c r="SPN1027" s="207" t="s">
        <v>17</v>
      </c>
      <c r="SPO1027" s="211">
        <v>1</v>
      </c>
      <c r="SPP1027" s="207" t="s">
        <v>540</v>
      </c>
      <c r="SPQ1027" s="208">
        <v>900</v>
      </c>
      <c r="SPR1027" s="208">
        <v>900</v>
      </c>
      <c r="SPS1027" s="209">
        <v>27</v>
      </c>
      <c r="SPT1027" s="210" t="s">
        <v>538</v>
      </c>
      <c r="SPU1027" s="210" t="s">
        <v>866</v>
      </c>
      <c r="SPV1027" s="207" t="s">
        <v>17</v>
      </c>
      <c r="SPW1027" s="211">
        <v>1</v>
      </c>
      <c r="SPX1027" s="207" t="s">
        <v>540</v>
      </c>
      <c r="SPY1027" s="208">
        <v>900</v>
      </c>
      <c r="SPZ1027" s="208">
        <v>900</v>
      </c>
      <c r="SQA1027" s="209">
        <v>27</v>
      </c>
      <c r="SQB1027" s="210" t="s">
        <v>538</v>
      </c>
      <c r="SQC1027" s="210" t="s">
        <v>866</v>
      </c>
      <c r="SQD1027" s="207" t="s">
        <v>17</v>
      </c>
      <c r="SQE1027" s="211">
        <v>1</v>
      </c>
      <c r="SQF1027" s="207" t="s">
        <v>540</v>
      </c>
      <c r="SQG1027" s="208">
        <v>900</v>
      </c>
      <c r="SQH1027" s="208">
        <v>900</v>
      </c>
      <c r="SQI1027" s="209">
        <v>27</v>
      </c>
      <c r="SQJ1027" s="210" t="s">
        <v>538</v>
      </c>
      <c r="SQK1027" s="210" t="s">
        <v>866</v>
      </c>
      <c r="SQL1027" s="207" t="s">
        <v>17</v>
      </c>
      <c r="SQM1027" s="211">
        <v>1</v>
      </c>
      <c r="SQN1027" s="207" t="s">
        <v>540</v>
      </c>
      <c r="SQO1027" s="208">
        <v>900</v>
      </c>
      <c r="SQP1027" s="208">
        <v>900</v>
      </c>
      <c r="SQQ1027" s="209">
        <v>27</v>
      </c>
      <c r="SQR1027" s="210" t="s">
        <v>538</v>
      </c>
      <c r="SQS1027" s="210" t="s">
        <v>866</v>
      </c>
      <c r="SQT1027" s="207" t="s">
        <v>17</v>
      </c>
      <c r="SQU1027" s="211">
        <v>1</v>
      </c>
      <c r="SQV1027" s="207" t="s">
        <v>540</v>
      </c>
      <c r="SQW1027" s="208">
        <v>900</v>
      </c>
      <c r="SQX1027" s="208">
        <v>900</v>
      </c>
      <c r="SQY1027" s="209">
        <v>27</v>
      </c>
      <c r="SQZ1027" s="210" t="s">
        <v>538</v>
      </c>
      <c r="SRA1027" s="210" t="s">
        <v>866</v>
      </c>
      <c r="SRB1027" s="207" t="s">
        <v>17</v>
      </c>
      <c r="SRC1027" s="211">
        <v>1</v>
      </c>
      <c r="SRD1027" s="207" t="s">
        <v>540</v>
      </c>
      <c r="SRE1027" s="208">
        <v>900</v>
      </c>
      <c r="SRF1027" s="208">
        <v>900</v>
      </c>
      <c r="SRG1027" s="209">
        <v>27</v>
      </c>
      <c r="SRH1027" s="210" t="s">
        <v>538</v>
      </c>
      <c r="SRI1027" s="210" t="s">
        <v>866</v>
      </c>
      <c r="SRJ1027" s="207" t="s">
        <v>17</v>
      </c>
      <c r="SRK1027" s="211">
        <v>1</v>
      </c>
      <c r="SRL1027" s="207" t="s">
        <v>540</v>
      </c>
      <c r="SRM1027" s="208">
        <v>900</v>
      </c>
      <c r="SRN1027" s="208">
        <v>900</v>
      </c>
      <c r="SRO1027" s="209">
        <v>27</v>
      </c>
      <c r="SRP1027" s="210" t="s">
        <v>538</v>
      </c>
      <c r="SRQ1027" s="210" t="s">
        <v>866</v>
      </c>
      <c r="SRR1027" s="207" t="s">
        <v>17</v>
      </c>
      <c r="SRS1027" s="211">
        <v>1</v>
      </c>
      <c r="SRT1027" s="207" t="s">
        <v>540</v>
      </c>
      <c r="SRU1027" s="208">
        <v>900</v>
      </c>
      <c r="SRV1027" s="208">
        <v>900</v>
      </c>
      <c r="SRW1027" s="209">
        <v>27</v>
      </c>
      <c r="SRX1027" s="210" t="s">
        <v>538</v>
      </c>
      <c r="SRY1027" s="210" t="s">
        <v>866</v>
      </c>
      <c r="SRZ1027" s="207" t="s">
        <v>17</v>
      </c>
      <c r="SSA1027" s="211">
        <v>1</v>
      </c>
      <c r="SSB1027" s="207" t="s">
        <v>540</v>
      </c>
      <c r="SSC1027" s="208">
        <v>900</v>
      </c>
      <c r="SSD1027" s="208">
        <v>900</v>
      </c>
      <c r="SSE1027" s="209">
        <v>27</v>
      </c>
      <c r="SSF1027" s="210" t="s">
        <v>538</v>
      </c>
      <c r="SSG1027" s="210" t="s">
        <v>866</v>
      </c>
      <c r="SSH1027" s="207" t="s">
        <v>17</v>
      </c>
      <c r="SSI1027" s="211">
        <v>1</v>
      </c>
      <c r="SSJ1027" s="207" t="s">
        <v>540</v>
      </c>
      <c r="SSK1027" s="208">
        <v>900</v>
      </c>
      <c r="SSL1027" s="208">
        <v>900</v>
      </c>
      <c r="SSM1027" s="209">
        <v>27</v>
      </c>
      <c r="SSN1027" s="210" t="s">
        <v>538</v>
      </c>
      <c r="SSO1027" s="210" t="s">
        <v>866</v>
      </c>
      <c r="SSP1027" s="207" t="s">
        <v>17</v>
      </c>
      <c r="SSQ1027" s="211">
        <v>1</v>
      </c>
      <c r="SSR1027" s="207" t="s">
        <v>540</v>
      </c>
      <c r="SSS1027" s="208">
        <v>900</v>
      </c>
      <c r="SST1027" s="208">
        <v>900</v>
      </c>
      <c r="SSU1027" s="209">
        <v>27</v>
      </c>
      <c r="SSV1027" s="210" t="s">
        <v>538</v>
      </c>
      <c r="SSW1027" s="210" t="s">
        <v>866</v>
      </c>
      <c r="SSX1027" s="207" t="s">
        <v>17</v>
      </c>
      <c r="SSY1027" s="211">
        <v>1</v>
      </c>
      <c r="SSZ1027" s="207" t="s">
        <v>540</v>
      </c>
      <c r="STA1027" s="208">
        <v>900</v>
      </c>
      <c r="STB1027" s="208">
        <v>900</v>
      </c>
      <c r="STC1027" s="209">
        <v>27</v>
      </c>
      <c r="STD1027" s="210" t="s">
        <v>538</v>
      </c>
      <c r="STE1027" s="210" t="s">
        <v>866</v>
      </c>
      <c r="STF1027" s="207" t="s">
        <v>17</v>
      </c>
      <c r="STG1027" s="211">
        <v>1</v>
      </c>
      <c r="STH1027" s="207" t="s">
        <v>540</v>
      </c>
      <c r="STI1027" s="208">
        <v>900</v>
      </c>
      <c r="STJ1027" s="208">
        <v>900</v>
      </c>
      <c r="STK1027" s="209">
        <v>27</v>
      </c>
      <c r="STL1027" s="210" t="s">
        <v>538</v>
      </c>
      <c r="STM1027" s="210" t="s">
        <v>866</v>
      </c>
      <c r="STN1027" s="207" t="s">
        <v>17</v>
      </c>
      <c r="STO1027" s="211">
        <v>1</v>
      </c>
      <c r="STP1027" s="207" t="s">
        <v>540</v>
      </c>
      <c r="STQ1027" s="208">
        <v>900</v>
      </c>
      <c r="STR1027" s="208">
        <v>900</v>
      </c>
      <c r="STS1027" s="209">
        <v>27</v>
      </c>
      <c r="STT1027" s="210" t="s">
        <v>538</v>
      </c>
      <c r="STU1027" s="210" t="s">
        <v>866</v>
      </c>
      <c r="STV1027" s="207" t="s">
        <v>17</v>
      </c>
      <c r="STW1027" s="211">
        <v>1</v>
      </c>
      <c r="STX1027" s="207" t="s">
        <v>540</v>
      </c>
      <c r="STY1027" s="208">
        <v>900</v>
      </c>
      <c r="STZ1027" s="208">
        <v>900</v>
      </c>
      <c r="SUA1027" s="209">
        <v>27</v>
      </c>
      <c r="SUB1027" s="210" t="s">
        <v>538</v>
      </c>
      <c r="SUC1027" s="210" t="s">
        <v>866</v>
      </c>
      <c r="SUD1027" s="207" t="s">
        <v>17</v>
      </c>
      <c r="SUE1027" s="211">
        <v>1</v>
      </c>
      <c r="SUF1027" s="207" t="s">
        <v>540</v>
      </c>
      <c r="SUG1027" s="208">
        <v>900</v>
      </c>
      <c r="SUH1027" s="208">
        <v>900</v>
      </c>
      <c r="SUI1027" s="209">
        <v>27</v>
      </c>
      <c r="SUJ1027" s="210" t="s">
        <v>538</v>
      </c>
      <c r="SUK1027" s="210" t="s">
        <v>866</v>
      </c>
      <c r="SUL1027" s="207" t="s">
        <v>17</v>
      </c>
      <c r="SUM1027" s="211">
        <v>1</v>
      </c>
      <c r="SUN1027" s="207" t="s">
        <v>540</v>
      </c>
      <c r="SUO1027" s="208">
        <v>900</v>
      </c>
      <c r="SUP1027" s="208">
        <v>900</v>
      </c>
      <c r="SUQ1027" s="209">
        <v>27</v>
      </c>
      <c r="SUR1027" s="210" t="s">
        <v>538</v>
      </c>
      <c r="SUS1027" s="210" t="s">
        <v>866</v>
      </c>
      <c r="SUT1027" s="207" t="s">
        <v>17</v>
      </c>
      <c r="SUU1027" s="211">
        <v>1</v>
      </c>
      <c r="SUV1027" s="207" t="s">
        <v>540</v>
      </c>
      <c r="SUW1027" s="208">
        <v>900</v>
      </c>
      <c r="SUX1027" s="208">
        <v>900</v>
      </c>
      <c r="SUY1027" s="209">
        <v>27</v>
      </c>
      <c r="SUZ1027" s="210" t="s">
        <v>538</v>
      </c>
      <c r="SVA1027" s="210" t="s">
        <v>866</v>
      </c>
      <c r="SVB1027" s="207" t="s">
        <v>17</v>
      </c>
      <c r="SVC1027" s="211">
        <v>1</v>
      </c>
      <c r="SVD1027" s="207" t="s">
        <v>540</v>
      </c>
      <c r="SVE1027" s="208">
        <v>900</v>
      </c>
      <c r="SVF1027" s="208">
        <v>900</v>
      </c>
      <c r="SVG1027" s="209">
        <v>27</v>
      </c>
      <c r="SVH1027" s="210" t="s">
        <v>538</v>
      </c>
      <c r="SVI1027" s="210" t="s">
        <v>866</v>
      </c>
      <c r="SVJ1027" s="207" t="s">
        <v>17</v>
      </c>
      <c r="SVK1027" s="211">
        <v>1</v>
      </c>
      <c r="SVL1027" s="207" t="s">
        <v>540</v>
      </c>
      <c r="SVM1027" s="208">
        <v>900</v>
      </c>
      <c r="SVN1027" s="208">
        <v>900</v>
      </c>
      <c r="SVO1027" s="209">
        <v>27</v>
      </c>
      <c r="SVP1027" s="210" t="s">
        <v>538</v>
      </c>
      <c r="SVQ1027" s="210" t="s">
        <v>866</v>
      </c>
      <c r="SVR1027" s="207" t="s">
        <v>17</v>
      </c>
      <c r="SVS1027" s="211">
        <v>1</v>
      </c>
      <c r="SVT1027" s="207" t="s">
        <v>540</v>
      </c>
      <c r="SVU1027" s="208">
        <v>900</v>
      </c>
      <c r="SVV1027" s="208">
        <v>900</v>
      </c>
      <c r="SVW1027" s="209">
        <v>27</v>
      </c>
      <c r="SVX1027" s="210" t="s">
        <v>538</v>
      </c>
      <c r="SVY1027" s="210" t="s">
        <v>866</v>
      </c>
      <c r="SVZ1027" s="207" t="s">
        <v>17</v>
      </c>
      <c r="SWA1027" s="211">
        <v>1</v>
      </c>
      <c r="SWB1027" s="207" t="s">
        <v>540</v>
      </c>
      <c r="SWC1027" s="208">
        <v>900</v>
      </c>
      <c r="SWD1027" s="208">
        <v>900</v>
      </c>
      <c r="SWE1027" s="209">
        <v>27</v>
      </c>
      <c r="SWF1027" s="210" t="s">
        <v>538</v>
      </c>
      <c r="SWG1027" s="210" t="s">
        <v>866</v>
      </c>
      <c r="SWH1027" s="207" t="s">
        <v>17</v>
      </c>
      <c r="SWI1027" s="211">
        <v>1</v>
      </c>
      <c r="SWJ1027" s="207" t="s">
        <v>540</v>
      </c>
      <c r="SWK1027" s="208">
        <v>900</v>
      </c>
      <c r="SWL1027" s="208">
        <v>900</v>
      </c>
      <c r="SWM1027" s="209">
        <v>27</v>
      </c>
      <c r="SWN1027" s="210" t="s">
        <v>538</v>
      </c>
      <c r="SWO1027" s="210" t="s">
        <v>866</v>
      </c>
      <c r="SWP1027" s="207" t="s">
        <v>17</v>
      </c>
      <c r="SWQ1027" s="211">
        <v>1</v>
      </c>
      <c r="SWR1027" s="207" t="s">
        <v>540</v>
      </c>
      <c r="SWS1027" s="208">
        <v>900</v>
      </c>
      <c r="SWT1027" s="208">
        <v>900</v>
      </c>
      <c r="SWU1027" s="209">
        <v>27</v>
      </c>
      <c r="SWV1027" s="210" t="s">
        <v>538</v>
      </c>
      <c r="SWW1027" s="210" t="s">
        <v>866</v>
      </c>
      <c r="SWX1027" s="207" t="s">
        <v>17</v>
      </c>
      <c r="SWY1027" s="211">
        <v>1</v>
      </c>
      <c r="SWZ1027" s="207" t="s">
        <v>540</v>
      </c>
      <c r="SXA1027" s="208">
        <v>900</v>
      </c>
      <c r="SXB1027" s="208">
        <v>900</v>
      </c>
      <c r="SXC1027" s="209">
        <v>27</v>
      </c>
      <c r="SXD1027" s="210" t="s">
        <v>538</v>
      </c>
      <c r="SXE1027" s="210" t="s">
        <v>866</v>
      </c>
      <c r="SXF1027" s="207" t="s">
        <v>17</v>
      </c>
      <c r="SXG1027" s="211">
        <v>1</v>
      </c>
      <c r="SXH1027" s="207" t="s">
        <v>540</v>
      </c>
      <c r="SXI1027" s="208">
        <v>900</v>
      </c>
      <c r="SXJ1027" s="208">
        <v>900</v>
      </c>
      <c r="SXK1027" s="209">
        <v>27</v>
      </c>
      <c r="SXL1027" s="210" t="s">
        <v>538</v>
      </c>
      <c r="SXM1027" s="210" t="s">
        <v>866</v>
      </c>
      <c r="SXN1027" s="207" t="s">
        <v>17</v>
      </c>
      <c r="SXO1027" s="211">
        <v>1</v>
      </c>
      <c r="SXP1027" s="207" t="s">
        <v>540</v>
      </c>
      <c r="SXQ1027" s="208">
        <v>900</v>
      </c>
      <c r="SXR1027" s="208">
        <v>900</v>
      </c>
      <c r="SXS1027" s="209">
        <v>27</v>
      </c>
      <c r="SXT1027" s="210" t="s">
        <v>538</v>
      </c>
      <c r="SXU1027" s="210" t="s">
        <v>866</v>
      </c>
      <c r="SXV1027" s="207" t="s">
        <v>17</v>
      </c>
      <c r="SXW1027" s="211">
        <v>1</v>
      </c>
      <c r="SXX1027" s="207" t="s">
        <v>540</v>
      </c>
      <c r="SXY1027" s="208">
        <v>900</v>
      </c>
      <c r="SXZ1027" s="208">
        <v>900</v>
      </c>
      <c r="SYA1027" s="209">
        <v>27</v>
      </c>
      <c r="SYB1027" s="210" t="s">
        <v>538</v>
      </c>
      <c r="SYC1027" s="210" t="s">
        <v>866</v>
      </c>
      <c r="SYD1027" s="207" t="s">
        <v>17</v>
      </c>
      <c r="SYE1027" s="211">
        <v>1</v>
      </c>
      <c r="SYF1027" s="207" t="s">
        <v>540</v>
      </c>
      <c r="SYG1027" s="208">
        <v>900</v>
      </c>
      <c r="SYH1027" s="208">
        <v>900</v>
      </c>
      <c r="SYI1027" s="209">
        <v>27</v>
      </c>
      <c r="SYJ1027" s="210" t="s">
        <v>538</v>
      </c>
      <c r="SYK1027" s="210" t="s">
        <v>866</v>
      </c>
      <c r="SYL1027" s="207" t="s">
        <v>17</v>
      </c>
      <c r="SYM1027" s="211">
        <v>1</v>
      </c>
      <c r="SYN1027" s="207" t="s">
        <v>540</v>
      </c>
      <c r="SYO1027" s="208">
        <v>900</v>
      </c>
      <c r="SYP1027" s="208">
        <v>900</v>
      </c>
      <c r="SYQ1027" s="209">
        <v>27</v>
      </c>
      <c r="SYR1027" s="210" t="s">
        <v>538</v>
      </c>
      <c r="SYS1027" s="210" t="s">
        <v>866</v>
      </c>
      <c r="SYT1027" s="207" t="s">
        <v>17</v>
      </c>
      <c r="SYU1027" s="211">
        <v>1</v>
      </c>
      <c r="SYV1027" s="207" t="s">
        <v>540</v>
      </c>
      <c r="SYW1027" s="208">
        <v>900</v>
      </c>
      <c r="SYX1027" s="208">
        <v>900</v>
      </c>
      <c r="SYY1027" s="209">
        <v>27</v>
      </c>
      <c r="SYZ1027" s="210" t="s">
        <v>538</v>
      </c>
      <c r="SZA1027" s="210" t="s">
        <v>866</v>
      </c>
      <c r="SZB1027" s="207" t="s">
        <v>17</v>
      </c>
      <c r="SZC1027" s="211">
        <v>1</v>
      </c>
      <c r="SZD1027" s="207" t="s">
        <v>540</v>
      </c>
      <c r="SZE1027" s="208">
        <v>900</v>
      </c>
      <c r="SZF1027" s="208">
        <v>900</v>
      </c>
      <c r="SZG1027" s="209">
        <v>27</v>
      </c>
      <c r="SZH1027" s="210" t="s">
        <v>538</v>
      </c>
      <c r="SZI1027" s="210" t="s">
        <v>866</v>
      </c>
      <c r="SZJ1027" s="207" t="s">
        <v>17</v>
      </c>
      <c r="SZK1027" s="211">
        <v>1</v>
      </c>
      <c r="SZL1027" s="207" t="s">
        <v>540</v>
      </c>
      <c r="SZM1027" s="208">
        <v>900</v>
      </c>
      <c r="SZN1027" s="208">
        <v>900</v>
      </c>
      <c r="SZO1027" s="209">
        <v>27</v>
      </c>
      <c r="SZP1027" s="210" t="s">
        <v>538</v>
      </c>
      <c r="SZQ1027" s="210" t="s">
        <v>866</v>
      </c>
      <c r="SZR1027" s="207" t="s">
        <v>17</v>
      </c>
      <c r="SZS1027" s="211">
        <v>1</v>
      </c>
      <c r="SZT1027" s="207" t="s">
        <v>540</v>
      </c>
      <c r="SZU1027" s="208">
        <v>900</v>
      </c>
      <c r="SZV1027" s="208">
        <v>900</v>
      </c>
      <c r="SZW1027" s="209">
        <v>27</v>
      </c>
      <c r="SZX1027" s="210" t="s">
        <v>538</v>
      </c>
      <c r="SZY1027" s="210" t="s">
        <v>866</v>
      </c>
      <c r="SZZ1027" s="207" t="s">
        <v>17</v>
      </c>
      <c r="TAA1027" s="211">
        <v>1</v>
      </c>
      <c r="TAB1027" s="207" t="s">
        <v>540</v>
      </c>
      <c r="TAC1027" s="208">
        <v>900</v>
      </c>
      <c r="TAD1027" s="208">
        <v>900</v>
      </c>
      <c r="TAE1027" s="209">
        <v>27</v>
      </c>
      <c r="TAF1027" s="210" t="s">
        <v>538</v>
      </c>
      <c r="TAG1027" s="210" t="s">
        <v>866</v>
      </c>
      <c r="TAH1027" s="207" t="s">
        <v>17</v>
      </c>
      <c r="TAI1027" s="211">
        <v>1</v>
      </c>
      <c r="TAJ1027" s="207" t="s">
        <v>540</v>
      </c>
      <c r="TAK1027" s="208">
        <v>900</v>
      </c>
      <c r="TAL1027" s="208">
        <v>900</v>
      </c>
      <c r="TAM1027" s="209">
        <v>27</v>
      </c>
      <c r="TAN1027" s="210" t="s">
        <v>538</v>
      </c>
      <c r="TAO1027" s="210" t="s">
        <v>866</v>
      </c>
      <c r="TAP1027" s="207" t="s">
        <v>17</v>
      </c>
      <c r="TAQ1027" s="211">
        <v>1</v>
      </c>
      <c r="TAR1027" s="207" t="s">
        <v>540</v>
      </c>
      <c r="TAS1027" s="208">
        <v>900</v>
      </c>
      <c r="TAT1027" s="208">
        <v>900</v>
      </c>
      <c r="TAU1027" s="209">
        <v>27</v>
      </c>
      <c r="TAV1027" s="210" t="s">
        <v>538</v>
      </c>
      <c r="TAW1027" s="210" t="s">
        <v>866</v>
      </c>
      <c r="TAX1027" s="207" t="s">
        <v>17</v>
      </c>
      <c r="TAY1027" s="211">
        <v>1</v>
      </c>
      <c r="TAZ1027" s="207" t="s">
        <v>540</v>
      </c>
      <c r="TBA1027" s="208">
        <v>900</v>
      </c>
      <c r="TBB1027" s="208">
        <v>900</v>
      </c>
      <c r="TBC1027" s="209">
        <v>27</v>
      </c>
      <c r="TBD1027" s="210" t="s">
        <v>538</v>
      </c>
      <c r="TBE1027" s="210" t="s">
        <v>866</v>
      </c>
      <c r="TBF1027" s="207" t="s">
        <v>17</v>
      </c>
      <c r="TBG1027" s="211">
        <v>1</v>
      </c>
      <c r="TBH1027" s="207" t="s">
        <v>540</v>
      </c>
      <c r="TBI1027" s="208">
        <v>900</v>
      </c>
      <c r="TBJ1027" s="208">
        <v>900</v>
      </c>
      <c r="TBK1027" s="209">
        <v>27</v>
      </c>
      <c r="TBL1027" s="210" t="s">
        <v>538</v>
      </c>
      <c r="TBM1027" s="210" t="s">
        <v>866</v>
      </c>
      <c r="TBN1027" s="207" t="s">
        <v>17</v>
      </c>
      <c r="TBO1027" s="211">
        <v>1</v>
      </c>
      <c r="TBP1027" s="207" t="s">
        <v>540</v>
      </c>
      <c r="TBQ1027" s="208">
        <v>900</v>
      </c>
      <c r="TBR1027" s="208">
        <v>900</v>
      </c>
      <c r="TBS1027" s="209">
        <v>27</v>
      </c>
      <c r="TBT1027" s="210" t="s">
        <v>538</v>
      </c>
      <c r="TBU1027" s="210" t="s">
        <v>866</v>
      </c>
      <c r="TBV1027" s="207" t="s">
        <v>17</v>
      </c>
      <c r="TBW1027" s="211">
        <v>1</v>
      </c>
      <c r="TBX1027" s="207" t="s">
        <v>540</v>
      </c>
      <c r="TBY1027" s="208">
        <v>900</v>
      </c>
      <c r="TBZ1027" s="208">
        <v>900</v>
      </c>
      <c r="TCA1027" s="209">
        <v>27</v>
      </c>
      <c r="TCB1027" s="210" t="s">
        <v>538</v>
      </c>
      <c r="TCC1027" s="210" t="s">
        <v>866</v>
      </c>
      <c r="TCD1027" s="207" t="s">
        <v>17</v>
      </c>
      <c r="TCE1027" s="211">
        <v>1</v>
      </c>
      <c r="TCF1027" s="207" t="s">
        <v>540</v>
      </c>
      <c r="TCG1027" s="208">
        <v>900</v>
      </c>
      <c r="TCH1027" s="208">
        <v>900</v>
      </c>
      <c r="TCI1027" s="209">
        <v>27</v>
      </c>
      <c r="TCJ1027" s="210" t="s">
        <v>538</v>
      </c>
      <c r="TCK1027" s="210" t="s">
        <v>866</v>
      </c>
      <c r="TCL1027" s="207" t="s">
        <v>17</v>
      </c>
      <c r="TCM1027" s="211">
        <v>1</v>
      </c>
      <c r="TCN1027" s="207" t="s">
        <v>540</v>
      </c>
      <c r="TCO1027" s="208">
        <v>900</v>
      </c>
      <c r="TCP1027" s="208">
        <v>900</v>
      </c>
      <c r="TCQ1027" s="209">
        <v>27</v>
      </c>
      <c r="TCR1027" s="210" t="s">
        <v>538</v>
      </c>
      <c r="TCS1027" s="210" t="s">
        <v>866</v>
      </c>
      <c r="TCT1027" s="207" t="s">
        <v>17</v>
      </c>
      <c r="TCU1027" s="211">
        <v>1</v>
      </c>
      <c r="TCV1027" s="207" t="s">
        <v>540</v>
      </c>
      <c r="TCW1027" s="208">
        <v>900</v>
      </c>
      <c r="TCX1027" s="208">
        <v>900</v>
      </c>
      <c r="TCY1027" s="209">
        <v>27</v>
      </c>
      <c r="TCZ1027" s="210" t="s">
        <v>538</v>
      </c>
      <c r="TDA1027" s="210" t="s">
        <v>866</v>
      </c>
      <c r="TDB1027" s="207" t="s">
        <v>17</v>
      </c>
      <c r="TDC1027" s="211">
        <v>1</v>
      </c>
      <c r="TDD1027" s="207" t="s">
        <v>540</v>
      </c>
      <c r="TDE1027" s="208">
        <v>900</v>
      </c>
      <c r="TDF1027" s="208">
        <v>900</v>
      </c>
      <c r="TDG1027" s="209">
        <v>27</v>
      </c>
      <c r="TDH1027" s="210" t="s">
        <v>538</v>
      </c>
      <c r="TDI1027" s="210" t="s">
        <v>866</v>
      </c>
      <c r="TDJ1027" s="207" t="s">
        <v>17</v>
      </c>
      <c r="TDK1027" s="211">
        <v>1</v>
      </c>
      <c r="TDL1027" s="207" t="s">
        <v>540</v>
      </c>
      <c r="TDM1027" s="208">
        <v>900</v>
      </c>
      <c r="TDN1027" s="208">
        <v>900</v>
      </c>
      <c r="TDO1027" s="209">
        <v>27</v>
      </c>
      <c r="TDP1027" s="210" t="s">
        <v>538</v>
      </c>
      <c r="TDQ1027" s="210" t="s">
        <v>866</v>
      </c>
      <c r="TDR1027" s="207" t="s">
        <v>17</v>
      </c>
      <c r="TDS1027" s="211">
        <v>1</v>
      </c>
      <c r="TDT1027" s="207" t="s">
        <v>540</v>
      </c>
      <c r="TDU1027" s="208">
        <v>900</v>
      </c>
      <c r="TDV1027" s="208">
        <v>900</v>
      </c>
      <c r="TDW1027" s="209">
        <v>27</v>
      </c>
      <c r="TDX1027" s="210" t="s">
        <v>538</v>
      </c>
      <c r="TDY1027" s="210" t="s">
        <v>866</v>
      </c>
      <c r="TDZ1027" s="207" t="s">
        <v>17</v>
      </c>
      <c r="TEA1027" s="211">
        <v>1</v>
      </c>
      <c r="TEB1027" s="207" t="s">
        <v>540</v>
      </c>
      <c r="TEC1027" s="208">
        <v>900</v>
      </c>
      <c r="TED1027" s="208">
        <v>900</v>
      </c>
      <c r="TEE1027" s="209">
        <v>27</v>
      </c>
      <c r="TEF1027" s="210" t="s">
        <v>538</v>
      </c>
      <c r="TEG1027" s="210" t="s">
        <v>866</v>
      </c>
      <c r="TEH1027" s="207" t="s">
        <v>17</v>
      </c>
      <c r="TEI1027" s="211">
        <v>1</v>
      </c>
      <c r="TEJ1027" s="207" t="s">
        <v>540</v>
      </c>
      <c r="TEK1027" s="208">
        <v>900</v>
      </c>
      <c r="TEL1027" s="208">
        <v>900</v>
      </c>
      <c r="TEM1027" s="209">
        <v>27</v>
      </c>
      <c r="TEN1027" s="210" t="s">
        <v>538</v>
      </c>
      <c r="TEO1027" s="210" t="s">
        <v>866</v>
      </c>
      <c r="TEP1027" s="207" t="s">
        <v>17</v>
      </c>
      <c r="TEQ1027" s="211">
        <v>1</v>
      </c>
      <c r="TER1027" s="207" t="s">
        <v>540</v>
      </c>
      <c r="TES1027" s="208">
        <v>900</v>
      </c>
      <c r="TET1027" s="208">
        <v>900</v>
      </c>
      <c r="TEU1027" s="209">
        <v>27</v>
      </c>
      <c r="TEV1027" s="210" t="s">
        <v>538</v>
      </c>
      <c r="TEW1027" s="210" t="s">
        <v>866</v>
      </c>
      <c r="TEX1027" s="207" t="s">
        <v>17</v>
      </c>
      <c r="TEY1027" s="211">
        <v>1</v>
      </c>
      <c r="TEZ1027" s="207" t="s">
        <v>540</v>
      </c>
      <c r="TFA1027" s="208">
        <v>900</v>
      </c>
      <c r="TFB1027" s="208">
        <v>900</v>
      </c>
      <c r="TFC1027" s="209">
        <v>27</v>
      </c>
      <c r="TFD1027" s="210" t="s">
        <v>538</v>
      </c>
      <c r="TFE1027" s="210" t="s">
        <v>866</v>
      </c>
      <c r="TFF1027" s="207" t="s">
        <v>17</v>
      </c>
      <c r="TFG1027" s="211">
        <v>1</v>
      </c>
      <c r="TFH1027" s="207" t="s">
        <v>540</v>
      </c>
      <c r="TFI1027" s="208">
        <v>900</v>
      </c>
      <c r="TFJ1027" s="208">
        <v>900</v>
      </c>
      <c r="TFK1027" s="209">
        <v>27</v>
      </c>
      <c r="TFL1027" s="210" t="s">
        <v>538</v>
      </c>
      <c r="TFM1027" s="210" t="s">
        <v>866</v>
      </c>
      <c r="TFN1027" s="207" t="s">
        <v>17</v>
      </c>
      <c r="TFO1027" s="211">
        <v>1</v>
      </c>
      <c r="TFP1027" s="207" t="s">
        <v>540</v>
      </c>
      <c r="TFQ1027" s="208">
        <v>900</v>
      </c>
      <c r="TFR1027" s="208">
        <v>900</v>
      </c>
      <c r="TFS1027" s="209">
        <v>27</v>
      </c>
      <c r="TFT1027" s="210" t="s">
        <v>538</v>
      </c>
      <c r="TFU1027" s="210" t="s">
        <v>866</v>
      </c>
      <c r="TFV1027" s="207" t="s">
        <v>17</v>
      </c>
      <c r="TFW1027" s="211">
        <v>1</v>
      </c>
      <c r="TFX1027" s="207" t="s">
        <v>540</v>
      </c>
      <c r="TFY1027" s="208">
        <v>900</v>
      </c>
      <c r="TFZ1027" s="208">
        <v>900</v>
      </c>
      <c r="TGA1027" s="209">
        <v>27</v>
      </c>
      <c r="TGB1027" s="210" t="s">
        <v>538</v>
      </c>
      <c r="TGC1027" s="210" t="s">
        <v>866</v>
      </c>
      <c r="TGD1027" s="207" t="s">
        <v>17</v>
      </c>
      <c r="TGE1027" s="211">
        <v>1</v>
      </c>
      <c r="TGF1027" s="207" t="s">
        <v>540</v>
      </c>
      <c r="TGG1027" s="208">
        <v>900</v>
      </c>
      <c r="TGH1027" s="208">
        <v>900</v>
      </c>
      <c r="TGI1027" s="209">
        <v>27</v>
      </c>
      <c r="TGJ1027" s="210" t="s">
        <v>538</v>
      </c>
      <c r="TGK1027" s="210" t="s">
        <v>866</v>
      </c>
      <c r="TGL1027" s="207" t="s">
        <v>17</v>
      </c>
      <c r="TGM1027" s="211">
        <v>1</v>
      </c>
      <c r="TGN1027" s="207" t="s">
        <v>540</v>
      </c>
      <c r="TGO1027" s="208">
        <v>900</v>
      </c>
      <c r="TGP1027" s="208">
        <v>900</v>
      </c>
      <c r="TGQ1027" s="209">
        <v>27</v>
      </c>
      <c r="TGR1027" s="210" t="s">
        <v>538</v>
      </c>
      <c r="TGS1027" s="210" t="s">
        <v>866</v>
      </c>
      <c r="TGT1027" s="207" t="s">
        <v>17</v>
      </c>
      <c r="TGU1027" s="211">
        <v>1</v>
      </c>
      <c r="TGV1027" s="207" t="s">
        <v>540</v>
      </c>
      <c r="TGW1027" s="208">
        <v>900</v>
      </c>
      <c r="TGX1027" s="208">
        <v>900</v>
      </c>
      <c r="TGY1027" s="209">
        <v>27</v>
      </c>
      <c r="TGZ1027" s="210" t="s">
        <v>538</v>
      </c>
      <c r="THA1027" s="210" t="s">
        <v>866</v>
      </c>
      <c r="THB1027" s="207" t="s">
        <v>17</v>
      </c>
      <c r="THC1027" s="211">
        <v>1</v>
      </c>
      <c r="THD1027" s="207" t="s">
        <v>540</v>
      </c>
      <c r="THE1027" s="208">
        <v>900</v>
      </c>
      <c r="THF1027" s="208">
        <v>900</v>
      </c>
      <c r="THG1027" s="209">
        <v>27</v>
      </c>
      <c r="THH1027" s="210" t="s">
        <v>538</v>
      </c>
      <c r="THI1027" s="210" t="s">
        <v>866</v>
      </c>
      <c r="THJ1027" s="207" t="s">
        <v>17</v>
      </c>
      <c r="THK1027" s="211">
        <v>1</v>
      </c>
      <c r="THL1027" s="207" t="s">
        <v>540</v>
      </c>
      <c r="THM1027" s="208">
        <v>900</v>
      </c>
      <c r="THN1027" s="208">
        <v>900</v>
      </c>
      <c r="THO1027" s="209">
        <v>27</v>
      </c>
      <c r="THP1027" s="210" t="s">
        <v>538</v>
      </c>
      <c r="THQ1027" s="210" t="s">
        <v>866</v>
      </c>
      <c r="THR1027" s="207" t="s">
        <v>17</v>
      </c>
      <c r="THS1027" s="211">
        <v>1</v>
      </c>
      <c r="THT1027" s="207" t="s">
        <v>540</v>
      </c>
      <c r="THU1027" s="208">
        <v>900</v>
      </c>
      <c r="THV1027" s="208">
        <v>900</v>
      </c>
      <c r="THW1027" s="209">
        <v>27</v>
      </c>
      <c r="THX1027" s="210" t="s">
        <v>538</v>
      </c>
      <c r="THY1027" s="210" t="s">
        <v>866</v>
      </c>
      <c r="THZ1027" s="207" t="s">
        <v>17</v>
      </c>
      <c r="TIA1027" s="211">
        <v>1</v>
      </c>
      <c r="TIB1027" s="207" t="s">
        <v>540</v>
      </c>
      <c r="TIC1027" s="208">
        <v>900</v>
      </c>
      <c r="TID1027" s="208">
        <v>900</v>
      </c>
      <c r="TIE1027" s="209">
        <v>27</v>
      </c>
      <c r="TIF1027" s="210" t="s">
        <v>538</v>
      </c>
      <c r="TIG1027" s="210" t="s">
        <v>866</v>
      </c>
      <c r="TIH1027" s="207" t="s">
        <v>17</v>
      </c>
      <c r="TII1027" s="211">
        <v>1</v>
      </c>
      <c r="TIJ1027" s="207" t="s">
        <v>540</v>
      </c>
      <c r="TIK1027" s="208">
        <v>900</v>
      </c>
      <c r="TIL1027" s="208">
        <v>900</v>
      </c>
      <c r="TIM1027" s="209">
        <v>27</v>
      </c>
      <c r="TIN1027" s="210" t="s">
        <v>538</v>
      </c>
      <c r="TIO1027" s="210" t="s">
        <v>866</v>
      </c>
      <c r="TIP1027" s="207" t="s">
        <v>17</v>
      </c>
      <c r="TIQ1027" s="211">
        <v>1</v>
      </c>
      <c r="TIR1027" s="207" t="s">
        <v>540</v>
      </c>
      <c r="TIS1027" s="208">
        <v>900</v>
      </c>
      <c r="TIT1027" s="208">
        <v>900</v>
      </c>
      <c r="TIU1027" s="209">
        <v>27</v>
      </c>
      <c r="TIV1027" s="210" t="s">
        <v>538</v>
      </c>
      <c r="TIW1027" s="210" t="s">
        <v>866</v>
      </c>
      <c r="TIX1027" s="207" t="s">
        <v>17</v>
      </c>
      <c r="TIY1027" s="211">
        <v>1</v>
      </c>
      <c r="TIZ1027" s="207" t="s">
        <v>540</v>
      </c>
      <c r="TJA1027" s="208">
        <v>900</v>
      </c>
      <c r="TJB1027" s="208">
        <v>900</v>
      </c>
      <c r="TJC1027" s="209">
        <v>27</v>
      </c>
      <c r="TJD1027" s="210" t="s">
        <v>538</v>
      </c>
      <c r="TJE1027" s="210" t="s">
        <v>866</v>
      </c>
      <c r="TJF1027" s="207" t="s">
        <v>17</v>
      </c>
      <c r="TJG1027" s="211">
        <v>1</v>
      </c>
      <c r="TJH1027" s="207" t="s">
        <v>540</v>
      </c>
      <c r="TJI1027" s="208">
        <v>900</v>
      </c>
      <c r="TJJ1027" s="208">
        <v>900</v>
      </c>
      <c r="TJK1027" s="209">
        <v>27</v>
      </c>
      <c r="TJL1027" s="210" t="s">
        <v>538</v>
      </c>
      <c r="TJM1027" s="210" t="s">
        <v>866</v>
      </c>
      <c r="TJN1027" s="207" t="s">
        <v>17</v>
      </c>
      <c r="TJO1027" s="211">
        <v>1</v>
      </c>
      <c r="TJP1027" s="207" t="s">
        <v>540</v>
      </c>
      <c r="TJQ1027" s="208">
        <v>900</v>
      </c>
      <c r="TJR1027" s="208">
        <v>900</v>
      </c>
      <c r="TJS1027" s="209">
        <v>27</v>
      </c>
      <c r="TJT1027" s="210" t="s">
        <v>538</v>
      </c>
      <c r="TJU1027" s="210" t="s">
        <v>866</v>
      </c>
      <c r="TJV1027" s="207" t="s">
        <v>17</v>
      </c>
      <c r="TJW1027" s="211">
        <v>1</v>
      </c>
      <c r="TJX1027" s="207" t="s">
        <v>540</v>
      </c>
      <c r="TJY1027" s="208">
        <v>900</v>
      </c>
      <c r="TJZ1027" s="208">
        <v>900</v>
      </c>
      <c r="TKA1027" s="209">
        <v>27</v>
      </c>
      <c r="TKB1027" s="210" t="s">
        <v>538</v>
      </c>
      <c r="TKC1027" s="210" t="s">
        <v>866</v>
      </c>
      <c r="TKD1027" s="207" t="s">
        <v>17</v>
      </c>
      <c r="TKE1027" s="211">
        <v>1</v>
      </c>
      <c r="TKF1027" s="207" t="s">
        <v>540</v>
      </c>
      <c r="TKG1027" s="208">
        <v>900</v>
      </c>
      <c r="TKH1027" s="208">
        <v>900</v>
      </c>
      <c r="TKI1027" s="209">
        <v>27</v>
      </c>
      <c r="TKJ1027" s="210" t="s">
        <v>538</v>
      </c>
      <c r="TKK1027" s="210" t="s">
        <v>866</v>
      </c>
      <c r="TKL1027" s="207" t="s">
        <v>17</v>
      </c>
      <c r="TKM1027" s="211">
        <v>1</v>
      </c>
      <c r="TKN1027" s="207" t="s">
        <v>540</v>
      </c>
      <c r="TKO1027" s="208">
        <v>900</v>
      </c>
      <c r="TKP1027" s="208">
        <v>900</v>
      </c>
      <c r="TKQ1027" s="209">
        <v>27</v>
      </c>
      <c r="TKR1027" s="210" t="s">
        <v>538</v>
      </c>
      <c r="TKS1027" s="210" t="s">
        <v>866</v>
      </c>
      <c r="TKT1027" s="207" t="s">
        <v>17</v>
      </c>
      <c r="TKU1027" s="211">
        <v>1</v>
      </c>
      <c r="TKV1027" s="207" t="s">
        <v>540</v>
      </c>
      <c r="TKW1027" s="208">
        <v>900</v>
      </c>
      <c r="TKX1027" s="208">
        <v>900</v>
      </c>
      <c r="TKY1027" s="209">
        <v>27</v>
      </c>
      <c r="TKZ1027" s="210" t="s">
        <v>538</v>
      </c>
      <c r="TLA1027" s="210" t="s">
        <v>866</v>
      </c>
      <c r="TLB1027" s="207" t="s">
        <v>17</v>
      </c>
      <c r="TLC1027" s="211">
        <v>1</v>
      </c>
      <c r="TLD1027" s="207" t="s">
        <v>540</v>
      </c>
      <c r="TLE1027" s="208">
        <v>900</v>
      </c>
      <c r="TLF1027" s="208">
        <v>900</v>
      </c>
      <c r="TLG1027" s="209">
        <v>27</v>
      </c>
      <c r="TLH1027" s="210" t="s">
        <v>538</v>
      </c>
      <c r="TLI1027" s="210" t="s">
        <v>866</v>
      </c>
      <c r="TLJ1027" s="207" t="s">
        <v>17</v>
      </c>
      <c r="TLK1027" s="211">
        <v>1</v>
      </c>
      <c r="TLL1027" s="207" t="s">
        <v>540</v>
      </c>
      <c r="TLM1027" s="208">
        <v>900</v>
      </c>
      <c r="TLN1027" s="208">
        <v>900</v>
      </c>
      <c r="TLO1027" s="209">
        <v>27</v>
      </c>
      <c r="TLP1027" s="210" t="s">
        <v>538</v>
      </c>
      <c r="TLQ1027" s="210" t="s">
        <v>866</v>
      </c>
      <c r="TLR1027" s="207" t="s">
        <v>17</v>
      </c>
      <c r="TLS1027" s="211">
        <v>1</v>
      </c>
      <c r="TLT1027" s="207" t="s">
        <v>540</v>
      </c>
      <c r="TLU1027" s="208">
        <v>900</v>
      </c>
      <c r="TLV1027" s="208">
        <v>900</v>
      </c>
      <c r="TLW1027" s="209">
        <v>27</v>
      </c>
      <c r="TLX1027" s="210" t="s">
        <v>538</v>
      </c>
      <c r="TLY1027" s="210" t="s">
        <v>866</v>
      </c>
      <c r="TLZ1027" s="207" t="s">
        <v>17</v>
      </c>
      <c r="TMA1027" s="211">
        <v>1</v>
      </c>
      <c r="TMB1027" s="207" t="s">
        <v>540</v>
      </c>
      <c r="TMC1027" s="208">
        <v>900</v>
      </c>
      <c r="TMD1027" s="208">
        <v>900</v>
      </c>
      <c r="TME1027" s="209">
        <v>27</v>
      </c>
      <c r="TMF1027" s="210" t="s">
        <v>538</v>
      </c>
      <c r="TMG1027" s="210" t="s">
        <v>866</v>
      </c>
      <c r="TMH1027" s="207" t="s">
        <v>17</v>
      </c>
      <c r="TMI1027" s="211">
        <v>1</v>
      </c>
      <c r="TMJ1027" s="207" t="s">
        <v>540</v>
      </c>
      <c r="TMK1027" s="208">
        <v>900</v>
      </c>
      <c r="TML1027" s="208">
        <v>900</v>
      </c>
      <c r="TMM1027" s="209">
        <v>27</v>
      </c>
      <c r="TMN1027" s="210" t="s">
        <v>538</v>
      </c>
      <c r="TMO1027" s="210" t="s">
        <v>866</v>
      </c>
      <c r="TMP1027" s="207" t="s">
        <v>17</v>
      </c>
      <c r="TMQ1027" s="211">
        <v>1</v>
      </c>
      <c r="TMR1027" s="207" t="s">
        <v>540</v>
      </c>
      <c r="TMS1027" s="208">
        <v>900</v>
      </c>
      <c r="TMT1027" s="208">
        <v>900</v>
      </c>
      <c r="TMU1027" s="209">
        <v>27</v>
      </c>
      <c r="TMV1027" s="210" t="s">
        <v>538</v>
      </c>
      <c r="TMW1027" s="210" t="s">
        <v>866</v>
      </c>
      <c r="TMX1027" s="207" t="s">
        <v>17</v>
      </c>
      <c r="TMY1027" s="211">
        <v>1</v>
      </c>
      <c r="TMZ1027" s="207" t="s">
        <v>540</v>
      </c>
      <c r="TNA1027" s="208">
        <v>900</v>
      </c>
      <c r="TNB1027" s="208">
        <v>900</v>
      </c>
      <c r="TNC1027" s="209">
        <v>27</v>
      </c>
      <c r="TND1027" s="210" t="s">
        <v>538</v>
      </c>
      <c r="TNE1027" s="210" t="s">
        <v>866</v>
      </c>
      <c r="TNF1027" s="207" t="s">
        <v>17</v>
      </c>
      <c r="TNG1027" s="211">
        <v>1</v>
      </c>
      <c r="TNH1027" s="207" t="s">
        <v>540</v>
      </c>
      <c r="TNI1027" s="208">
        <v>900</v>
      </c>
      <c r="TNJ1027" s="208">
        <v>900</v>
      </c>
      <c r="TNK1027" s="209">
        <v>27</v>
      </c>
      <c r="TNL1027" s="210" t="s">
        <v>538</v>
      </c>
      <c r="TNM1027" s="210" t="s">
        <v>866</v>
      </c>
      <c r="TNN1027" s="207" t="s">
        <v>17</v>
      </c>
      <c r="TNO1027" s="211">
        <v>1</v>
      </c>
      <c r="TNP1027" s="207" t="s">
        <v>540</v>
      </c>
      <c r="TNQ1027" s="208">
        <v>900</v>
      </c>
      <c r="TNR1027" s="208">
        <v>900</v>
      </c>
      <c r="TNS1027" s="209">
        <v>27</v>
      </c>
      <c r="TNT1027" s="210" t="s">
        <v>538</v>
      </c>
      <c r="TNU1027" s="210" t="s">
        <v>866</v>
      </c>
      <c r="TNV1027" s="207" t="s">
        <v>17</v>
      </c>
      <c r="TNW1027" s="211">
        <v>1</v>
      </c>
      <c r="TNX1027" s="207" t="s">
        <v>540</v>
      </c>
      <c r="TNY1027" s="208">
        <v>900</v>
      </c>
      <c r="TNZ1027" s="208">
        <v>900</v>
      </c>
      <c r="TOA1027" s="209">
        <v>27</v>
      </c>
      <c r="TOB1027" s="210" t="s">
        <v>538</v>
      </c>
      <c r="TOC1027" s="210" t="s">
        <v>866</v>
      </c>
      <c r="TOD1027" s="207" t="s">
        <v>17</v>
      </c>
      <c r="TOE1027" s="211">
        <v>1</v>
      </c>
      <c r="TOF1027" s="207" t="s">
        <v>540</v>
      </c>
      <c r="TOG1027" s="208">
        <v>900</v>
      </c>
      <c r="TOH1027" s="208">
        <v>900</v>
      </c>
      <c r="TOI1027" s="209">
        <v>27</v>
      </c>
      <c r="TOJ1027" s="210" t="s">
        <v>538</v>
      </c>
      <c r="TOK1027" s="210" t="s">
        <v>866</v>
      </c>
      <c r="TOL1027" s="207" t="s">
        <v>17</v>
      </c>
      <c r="TOM1027" s="211">
        <v>1</v>
      </c>
      <c r="TON1027" s="207" t="s">
        <v>540</v>
      </c>
      <c r="TOO1027" s="208">
        <v>900</v>
      </c>
      <c r="TOP1027" s="208">
        <v>900</v>
      </c>
      <c r="TOQ1027" s="209">
        <v>27</v>
      </c>
      <c r="TOR1027" s="210" t="s">
        <v>538</v>
      </c>
      <c r="TOS1027" s="210" t="s">
        <v>866</v>
      </c>
      <c r="TOT1027" s="207" t="s">
        <v>17</v>
      </c>
      <c r="TOU1027" s="211">
        <v>1</v>
      </c>
      <c r="TOV1027" s="207" t="s">
        <v>540</v>
      </c>
      <c r="TOW1027" s="208">
        <v>900</v>
      </c>
      <c r="TOX1027" s="208">
        <v>900</v>
      </c>
      <c r="TOY1027" s="209">
        <v>27</v>
      </c>
      <c r="TOZ1027" s="210" t="s">
        <v>538</v>
      </c>
      <c r="TPA1027" s="210" t="s">
        <v>866</v>
      </c>
      <c r="TPB1027" s="207" t="s">
        <v>17</v>
      </c>
      <c r="TPC1027" s="211">
        <v>1</v>
      </c>
      <c r="TPD1027" s="207" t="s">
        <v>540</v>
      </c>
      <c r="TPE1027" s="208">
        <v>900</v>
      </c>
      <c r="TPF1027" s="208">
        <v>900</v>
      </c>
      <c r="TPG1027" s="209">
        <v>27</v>
      </c>
      <c r="TPH1027" s="210" t="s">
        <v>538</v>
      </c>
      <c r="TPI1027" s="210" t="s">
        <v>866</v>
      </c>
      <c r="TPJ1027" s="207" t="s">
        <v>17</v>
      </c>
      <c r="TPK1027" s="211">
        <v>1</v>
      </c>
      <c r="TPL1027" s="207" t="s">
        <v>540</v>
      </c>
      <c r="TPM1027" s="208">
        <v>900</v>
      </c>
      <c r="TPN1027" s="208">
        <v>900</v>
      </c>
      <c r="TPO1027" s="209">
        <v>27</v>
      </c>
      <c r="TPP1027" s="210" t="s">
        <v>538</v>
      </c>
      <c r="TPQ1027" s="210" t="s">
        <v>866</v>
      </c>
      <c r="TPR1027" s="207" t="s">
        <v>17</v>
      </c>
      <c r="TPS1027" s="211">
        <v>1</v>
      </c>
      <c r="TPT1027" s="207" t="s">
        <v>540</v>
      </c>
      <c r="TPU1027" s="208">
        <v>900</v>
      </c>
      <c r="TPV1027" s="208">
        <v>900</v>
      </c>
      <c r="TPW1027" s="209">
        <v>27</v>
      </c>
      <c r="TPX1027" s="210" t="s">
        <v>538</v>
      </c>
      <c r="TPY1027" s="210" t="s">
        <v>866</v>
      </c>
      <c r="TPZ1027" s="207" t="s">
        <v>17</v>
      </c>
      <c r="TQA1027" s="211">
        <v>1</v>
      </c>
      <c r="TQB1027" s="207" t="s">
        <v>540</v>
      </c>
      <c r="TQC1027" s="208">
        <v>900</v>
      </c>
      <c r="TQD1027" s="208">
        <v>900</v>
      </c>
      <c r="TQE1027" s="209">
        <v>27</v>
      </c>
      <c r="TQF1027" s="210" t="s">
        <v>538</v>
      </c>
      <c r="TQG1027" s="210" t="s">
        <v>866</v>
      </c>
      <c r="TQH1027" s="207" t="s">
        <v>17</v>
      </c>
      <c r="TQI1027" s="211">
        <v>1</v>
      </c>
      <c r="TQJ1027" s="207" t="s">
        <v>540</v>
      </c>
      <c r="TQK1027" s="208">
        <v>900</v>
      </c>
      <c r="TQL1027" s="208">
        <v>900</v>
      </c>
      <c r="TQM1027" s="209">
        <v>27</v>
      </c>
      <c r="TQN1027" s="210" t="s">
        <v>538</v>
      </c>
      <c r="TQO1027" s="210" t="s">
        <v>866</v>
      </c>
      <c r="TQP1027" s="207" t="s">
        <v>17</v>
      </c>
      <c r="TQQ1027" s="211">
        <v>1</v>
      </c>
      <c r="TQR1027" s="207" t="s">
        <v>540</v>
      </c>
      <c r="TQS1027" s="208">
        <v>900</v>
      </c>
      <c r="TQT1027" s="208">
        <v>900</v>
      </c>
      <c r="TQU1027" s="209">
        <v>27</v>
      </c>
      <c r="TQV1027" s="210" t="s">
        <v>538</v>
      </c>
      <c r="TQW1027" s="210" t="s">
        <v>866</v>
      </c>
      <c r="TQX1027" s="207" t="s">
        <v>17</v>
      </c>
      <c r="TQY1027" s="211">
        <v>1</v>
      </c>
      <c r="TQZ1027" s="207" t="s">
        <v>540</v>
      </c>
      <c r="TRA1027" s="208">
        <v>900</v>
      </c>
      <c r="TRB1027" s="208">
        <v>900</v>
      </c>
      <c r="TRC1027" s="209">
        <v>27</v>
      </c>
      <c r="TRD1027" s="210" t="s">
        <v>538</v>
      </c>
      <c r="TRE1027" s="210" t="s">
        <v>866</v>
      </c>
      <c r="TRF1027" s="207" t="s">
        <v>17</v>
      </c>
      <c r="TRG1027" s="211">
        <v>1</v>
      </c>
      <c r="TRH1027" s="207" t="s">
        <v>540</v>
      </c>
      <c r="TRI1027" s="208">
        <v>900</v>
      </c>
      <c r="TRJ1027" s="208">
        <v>900</v>
      </c>
      <c r="TRK1027" s="209">
        <v>27</v>
      </c>
      <c r="TRL1027" s="210" t="s">
        <v>538</v>
      </c>
      <c r="TRM1027" s="210" t="s">
        <v>866</v>
      </c>
      <c r="TRN1027" s="207" t="s">
        <v>17</v>
      </c>
      <c r="TRO1027" s="211">
        <v>1</v>
      </c>
      <c r="TRP1027" s="207" t="s">
        <v>540</v>
      </c>
      <c r="TRQ1027" s="208">
        <v>900</v>
      </c>
      <c r="TRR1027" s="208">
        <v>900</v>
      </c>
      <c r="TRS1027" s="209">
        <v>27</v>
      </c>
      <c r="TRT1027" s="210" t="s">
        <v>538</v>
      </c>
      <c r="TRU1027" s="210" t="s">
        <v>866</v>
      </c>
      <c r="TRV1027" s="207" t="s">
        <v>17</v>
      </c>
      <c r="TRW1027" s="211">
        <v>1</v>
      </c>
      <c r="TRX1027" s="207" t="s">
        <v>540</v>
      </c>
      <c r="TRY1027" s="208">
        <v>900</v>
      </c>
      <c r="TRZ1027" s="208">
        <v>900</v>
      </c>
      <c r="TSA1027" s="209">
        <v>27</v>
      </c>
      <c r="TSB1027" s="210" t="s">
        <v>538</v>
      </c>
      <c r="TSC1027" s="210" t="s">
        <v>866</v>
      </c>
      <c r="TSD1027" s="207" t="s">
        <v>17</v>
      </c>
      <c r="TSE1027" s="211">
        <v>1</v>
      </c>
      <c r="TSF1027" s="207" t="s">
        <v>540</v>
      </c>
      <c r="TSG1027" s="208">
        <v>900</v>
      </c>
      <c r="TSH1027" s="208">
        <v>900</v>
      </c>
      <c r="TSI1027" s="209">
        <v>27</v>
      </c>
      <c r="TSJ1027" s="210" t="s">
        <v>538</v>
      </c>
      <c r="TSK1027" s="210" t="s">
        <v>866</v>
      </c>
      <c r="TSL1027" s="207" t="s">
        <v>17</v>
      </c>
      <c r="TSM1027" s="211">
        <v>1</v>
      </c>
      <c r="TSN1027" s="207" t="s">
        <v>540</v>
      </c>
      <c r="TSO1027" s="208">
        <v>900</v>
      </c>
      <c r="TSP1027" s="208">
        <v>900</v>
      </c>
      <c r="TSQ1027" s="209">
        <v>27</v>
      </c>
      <c r="TSR1027" s="210" t="s">
        <v>538</v>
      </c>
      <c r="TSS1027" s="210" t="s">
        <v>866</v>
      </c>
      <c r="TST1027" s="207" t="s">
        <v>17</v>
      </c>
      <c r="TSU1027" s="211">
        <v>1</v>
      </c>
      <c r="TSV1027" s="207" t="s">
        <v>540</v>
      </c>
      <c r="TSW1027" s="208">
        <v>900</v>
      </c>
      <c r="TSX1027" s="208">
        <v>900</v>
      </c>
      <c r="TSY1027" s="209">
        <v>27</v>
      </c>
      <c r="TSZ1027" s="210" t="s">
        <v>538</v>
      </c>
      <c r="TTA1027" s="210" t="s">
        <v>866</v>
      </c>
      <c r="TTB1027" s="207" t="s">
        <v>17</v>
      </c>
      <c r="TTC1027" s="211">
        <v>1</v>
      </c>
      <c r="TTD1027" s="207" t="s">
        <v>540</v>
      </c>
      <c r="TTE1027" s="208">
        <v>900</v>
      </c>
      <c r="TTF1027" s="208">
        <v>900</v>
      </c>
      <c r="TTG1027" s="209">
        <v>27</v>
      </c>
      <c r="TTH1027" s="210" t="s">
        <v>538</v>
      </c>
      <c r="TTI1027" s="210" t="s">
        <v>866</v>
      </c>
      <c r="TTJ1027" s="207" t="s">
        <v>17</v>
      </c>
      <c r="TTK1027" s="211">
        <v>1</v>
      </c>
      <c r="TTL1027" s="207" t="s">
        <v>540</v>
      </c>
      <c r="TTM1027" s="208">
        <v>900</v>
      </c>
      <c r="TTN1027" s="208">
        <v>900</v>
      </c>
      <c r="TTO1027" s="209">
        <v>27</v>
      </c>
      <c r="TTP1027" s="210" t="s">
        <v>538</v>
      </c>
      <c r="TTQ1027" s="210" t="s">
        <v>866</v>
      </c>
      <c r="TTR1027" s="207" t="s">
        <v>17</v>
      </c>
      <c r="TTS1027" s="211">
        <v>1</v>
      </c>
      <c r="TTT1027" s="207" t="s">
        <v>540</v>
      </c>
      <c r="TTU1027" s="208">
        <v>900</v>
      </c>
      <c r="TTV1027" s="208">
        <v>900</v>
      </c>
      <c r="TTW1027" s="209">
        <v>27</v>
      </c>
      <c r="TTX1027" s="210" t="s">
        <v>538</v>
      </c>
      <c r="TTY1027" s="210" t="s">
        <v>866</v>
      </c>
      <c r="TTZ1027" s="207" t="s">
        <v>17</v>
      </c>
      <c r="TUA1027" s="211">
        <v>1</v>
      </c>
      <c r="TUB1027" s="207" t="s">
        <v>540</v>
      </c>
      <c r="TUC1027" s="208">
        <v>900</v>
      </c>
      <c r="TUD1027" s="208">
        <v>900</v>
      </c>
      <c r="TUE1027" s="209">
        <v>27</v>
      </c>
      <c r="TUF1027" s="210" t="s">
        <v>538</v>
      </c>
      <c r="TUG1027" s="210" t="s">
        <v>866</v>
      </c>
      <c r="TUH1027" s="207" t="s">
        <v>17</v>
      </c>
      <c r="TUI1027" s="211">
        <v>1</v>
      </c>
      <c r="TUJ1027" s="207" t="s">
        <v>540</v>
      </c>
      <c r="TUK1027" s="208">
        <v>900</v>
      </c>
      <c r="TUL1027" s="208">
        <v>900</v>
      </c>
      <c r="TUM1027" s="209">
        <v>27</v>
      </c>
      <c r="TUN1027" s="210" t="s">
        <v>538</v>
      </c>
      <c r="TUO1027" s="210" t="s">
        <v>866</v>
      </c>
      <c r="TUP1027" s="207" t="s">
        <v>17</v>
      </c>
      <c r="TUQ1027" s="211">
        <v>1</v>
      </c>
      <c r="TUR1027" s="207" t="s">
        <v>540</v>
      </c>
      <c r="TUS1027" s="208">
        <v>900</v>
      </c>
      <c r="TUT1027" s="208">
        <v>900</v>
      </c>
      <c r="TUU1027" s="209">
        <v>27</v>
      </c>
      <c r="TUV1027" s="210" t="s">
        <v>538</v>
      </c>
      <c r="TUW1027" s="210" t="s">
        <v>866</v>
      </c>
      <c r="TUX1027" s="207" t="s">
        <v>17</v>
      </c>
      <c r="TUY1027" s="211">
        <v>1</v>
      </c>
      <c r="TUZ1027" s="207" t="s">
        <v>540</v>
      </c>
      <c r="TVA1027" s="208">
        <v>900</v>
      </c>
      <c r="TVB1027" s="208">
        <v>900</v>
      </c>
      <c r="TVC1027" s="209">
        <v>27</v>
      </c>
      <c r="TVD1027" s="210" t="s">
        <v>538</v>
      </c>
      <c r="TVE1027" s="210" t="s">
        <v>866</v>
      </c>
      <c r="TVF1027" s="207" t="s">
        <v>17</v>
      </c>
      <c r="TVG1027" s="211">
        <v>1</v>
      </c>
      <c r="TVH1027" s="207" t="s">
        <v>540</v>
      </c>
      <c r="TVI1027" s="208">
        <v>900</v>
      </c>
      <c r="TVJ1027" s="208">
        <v>900</v>
      </c>
      <c r="TVK1027" s="209">
        <v>27</v>
      </c>
      <c r="TVL1027" s="210" t="s">
        <v>538</v>
      </c>
      <c r="TVM1027" s="210" t="s">
        <v>866</v>
      </c>
      <c r="TVN1027" s="207" t="s">
        <v>17</v>
      </c>
      <c r="TVO1027" s="211">
        <v>1</v>
      </c>
      <c r="TVP1027" s="207" t="s">
        <v>540</v>
      </c>
      <c r="TVQ1027" s="208">
        <v>900</v>
      </c>
      <c r="TVR1027" s="208">
        <v>900</v>
      </c>
      <c r="TVS1027" s="209">
        <v>27</v>
      </c>
      <c r="TVT1027" s="210" t="s">
        <v>538</v>
      </c>
      <c r="TVU1027" s="210" t="s">
        <v>866</v>
      </c>
      <c r="TVV1027" s="207" t="s">
        <v>17</v>
      </c>
      <c r="TVW1027" s="211">
        <v>1</v>
      </c>
      <c r="TVX1027" s="207" t="s">
        <v>540</v>
      </c>
      <c r="TVY1027" s="208">
        <v>900</v>
      </c>
      <c r="TVZ1027" s="208">
        <v>900</v>
      </c>
      <c r="TWA1027" s="209">
        <v>27</v>
      </c>
      <c r="TWB1027" s="210" t="s">
        <v>538</v>
      </c>
      <c r="TWC1027" s="210" t="s">
        <v>866</v>
      </c>
      <c r="TWD1027" s="207" t="s">
        <v>17</v>
      </c>
      <c r="TWE1027" s="211">
        <v>1</v>
      </c>
      <c r="TWF1027" s="207" t="s">
        <v>540</v>
      </c>
      <c r="TWG1027" s="208">
        <v>900</v>
      </c>
      <c r="TWH1027" s="208">
        <v>900</v>
      </c>
      <c r="TWI1027" s="209">
        <v>27</v>
      </c>
      <c r="TWJ1027" s="210" t="s">
        <v>538</v>
      </c>
      <c r="TWK1027" s="210" t="s">
        <v>866</v>
      </c>
      <c r="TWL1027" s="207" t="s">
        <v>17</v>
      </c>
      <c r="TWM1027" s="211">
        <v>1</v>
      </c>
      <c r="TWN1027" s="207" t="s">
        <v>540</v>
      </c>
      <c r="TWO1027" s="208">
        <v>900</v>
      </c>
      <c r="TWP1027" s="208">
        <v>900</v>
      </c>
      <c r="TWQ1027" s="209">
        <v>27</v>
      </c>
      <c r="TWR1027" s="210" t="s">
        <v>538</v>
      </c>
      <c r="TWS1027" s="210" t="s">
        <v>866</v>
      </c>
      <c r="TWT1027" s="207" t="s">
        <v>17</v>
      </c>
      <c r="TWU1027" s="211">
        <v>1</v>
      </c>
      <c r="TWV1027" s="207" t="s">
        <v>540</v>
      </c>
      <c r="TWW1027" s="208">
        <v>900</v>
      </c>
      <c r="TWX1027" s="208">
        <v>900</v>
      </c>
      <c r="TWY1027" s="209">
        <v>27</v>
      </c>
      <c r="TWZ1027" s="210" t="s">
        <v>538</v>
      </c>
      <c r="TXA1027" s="210" t="s">
        <v>866</v>
      </c>
      <c r="TXB1027" s="207" t="s">
        <v>17</v>
      </c>
      <c r="TXC1027" s="211">
        <v>1</v>
      </c>
      <c r="TXD1027" s="207" t="s">
        <v>540</v>
      </c>
      <c r="TXE1027" s="208">
        <v>900</v>
      </c>
      <c r="TXF1027" s="208">
        <v>900</v>
      </c>
      <c r="TXG1027" s="209">
        <v>27</v>
      </c>
      <c r="TXH1027" s="210" t="s">
        <v>538</v>
      </c>
      <c r="TXI1027" s="210" t="s">
        <v>866</v>
      </c>
      <c r="TXJ1027" s="207" t="s">
        <v>17</v>
      </c>
      <c r="TXK1027" s="211">
        <v>1</v>
      </c>
      <c r="TXL1027" s="207" t="s">
        <v>540</v>
      </c>
      <c r="TXM1027" s="208">
        <v>900</v>
      </c>
      <c r="TXN1027" s="208">
        <v>900</v>
      </c>
      <c r="TXO1027" s="209">
        <v>27</v>
      </c>
      <c r="TXP1027" s="210" t="s">
        <v>538</v>
      </c>
      <c r="TXQ1027" s="210" t="s">
        <v>866</v>
      </c>
      <c r="TXR1027" s="207" t="s">
        <v>17</v>
      </c>
      <c r="TXS1027" s="211">
        <v>1</v>
      </c>
      <c r="TXT1027" s="207" t="s">
        <v>540</v>
      </c>
      <c r="TXU1027" s="208">
        <v>900</v>
      </c>
      <c r="TXV1027" s="208">
        <v>900</v>
      </c>
      <c r="TXW1027" s="209">
        <v>27</v>
      </c>
      <c r="TXX1027" s="210" t="s">
        <v>538</v>
      </c>
      <c r="TXY1027" s="210" t="s">
        <v>866</v>
      </c>
      <c r="TXZ1027" s="207" t="s">
        <v>17</v>
      </c>
      <c r="TYA1027" s="211">
        <v>1</v>
      </c>
      <c r="TYB1027" s="207" t="s">
        <v>540</v>
      </c>
      <c r="TYC1027" s="208">
        <v>900</v>
      </c>
      <c r="TYD1027" s="208">
        <v>900</v>
      </c>
      <c r="TYE1027" s="209">
        <v>27</v>
      </c>
      <c r="TYF1027" s="210" t="s">
        <v>538</v>
      </c>
      <c r="TYG1027" s="210" t="s">
        <v>866</v>
      </c>
      <c r="TYH1027" s="207" t="s">
        <v>17</v>
      </c>
      <c r="TYI1027" s="211">
        <v>1</v>
      </c>
      <c r="TYJ1027" s="207" t="s">
        <v>540</v>
      </c>
      <c r="TYK1027" s="208">
        <v>900</v>
      </c>
      <c r="TYL1027" s="208">
        <v>900</v>
      </c>
      <c r="TYM1027" s="209">
        <v>27</v>
      </c>
      <c r="TYN1027" s="210" t="s">
        <v>538</v>
      </c>
      <c r="TYO1027" s="210" t="s">
        <v>866</v>
      </c>
      <c r="TYP1027" s="207" t="s">
        <v>17</v>
      </c>
      <c r="TYQ1027" s="211">
        <v>1</v>
      </c>
      <c r="TYR1027" s="207" t="s">
        <v>540</v>
      </c>
      <c r="TYS1027" s="208">
        <v>900</v>
      </c>
      <c r="TYT1027" s="208">
        <v>900</v>
      </c>
      <c r="TYU1027" s="209">
        <v>27</v>
      </c>
      <c r="TYV1027" s="210" t="s">
        <v>538</v>
      </c>
      <c r="TYW1027" s="210" t="s">
        <v>866</v>
      </c>
      <c r="TYX1027" s="207" t="s">
        <v>17</v>
      </c>
      <c r="TYY1027" s="211">
        <v>1</v>
      </c>
      <c r="TYZ1027" s="207" t="s">
        <v>540</v>
      </c>
      <c r="TZA1027" s="208">
        <v>900</v>
      </c>
      <c r="TZB1027" s="208">
        <v>900</v>
      </c>
      <c r="TZC1027" s="209">
        <v>27</v>
      </c>
      <c r="TZD1027" s="210" t="s">
        <v>538</v>
      </c>
      <c r="TZE1027" s="210" t="s">
        <v>866</v>
      </c>
      <c r="TZF1027" s="207" t="s">
        <v>17</v>
      </c>
      <c r="TZG1027" s="211">
        <v>1</v>
      </c>
      <c r="TZH1027" s="207" t="s">
        <v>540</v>
      </c>
      <c r="TZI1027" s="208">
        <v>900</v>
      </c>
      <c r="TZJ1027" s="208">
        <v>900</v>
      </c>
      <c r="TZK1027" s="209">
        <v>27</v>
      </c>
      <c r="TZL1027" s="210" t="s">
        <v>538</v>
      </c>
      <c r="TZM1027" s="210" t="s">
        <v>866</v>
      </c>
      <c r="TZN1027" s="207" t="s">
        <v>17</v>
      </c>
      <c r="TZO1027" s="211">
        <v>1</v>
      </c>
      <c r="TZP1027" s="207" t="s">
        <v>540</v>
      </c>
      <c r="TZQ1027" s="208">
        <v>900</v>
      </c>
      <c r="TZR1027" s="208">
        <v>900</v>
      </c>
      <c r="TZS1027" s="209">
        <v>27</v>
      </c>
      <c r="TZT1027" s="210" t="s">
        <v>538</v>
      </c>
      <c r="TZU1027" s="210" t="s">
        <v>866</v>
      </c>
      <c r="TZV1027" s="207" t="s">
        <v>17</v>
      </c>
      <c r="TZW1027" s="211">
        <v>1</v>
      </c>
      <c r="TZX1027" s="207" t="s">
        <v>540</v>
      </c>
      <c r="TZY1027" s="208">
        <v>900</v>
      </c>
      <c r="TZZ1027" s="208">
        <v>900</v>
      </c>
      <c r="UAA1027" s="209">
        <v>27</v>
      </c>
      <c r="UAB1027" s="210" t="s">
        <v>538</v>
      </c>
      <c r="UAC1027" s="210" t="s">
        <v>866</v>
      </c>
      <c r="UAD1027" s="207" t="s">
        <v>17</v>
      </c>
      <c r="UAE1027" s="211">
        <v>1</v>
      </c>
      <c r="UAF1027" s="207" t="s">
        <v>540</v>
      </c>
      <c r="UAG1027" s="208">
        <v>900</v>
      </c>
      <c r="UAH1027" s="208">
        <v>900</v>
      </c>
      <c r="UAI1027" s="209">
        <v>27</v>
      </c>
      <c r="UAJ1027" s="210" t="s">
        <v>538</v>
      </c>
      <c r="UAK1027" s="210" t="s">
        <v>866</v>
      </c>
      <c r="UAL1027" s="207" t="s">
        <v>17</v>
      </c>
      <c r="UAM1027" s="211">
        <v>1</v>
      </c>
      <c r="UAN1027" s="207" t="s">
        <v>540</v>
      </c>
      <c r="UAO1027" s="208">
        <v>900</v>
      </c>
      <c r="UAP1027" s="208">
        <v>900</v>
      </c>
      <c r="UAQ1027" s="209">
        <v>27</v>
      </c>
      <c r="UAR1027" s="210" t="s">
        <v>538</v>
      </c>
      <c r="UAS1027" s="210" t="s">
        <v>866</v>
      </c>
      <c r="UAT1027" s="207" t="s">
        <v>17</v>
      </c>
      <c r="UAU1027" s="211">
        <v>1</v>
      </c>
      <c r="UAV1027" s="207" t="s">
        <v>540</v>
      </c>
      <c r="UAW1027" s="208">
        <v>900</v>
      </c>
      <c r="UAX1027" s="208">
        <v>900</v>
      </c>
      <c r="UAY1027" s="209">
        <v>27</v>
      </c>
      <c r="UAZ1027" s="210" t="s">
        <v>538</v>
      </c>
      <c r="UBA1027" s="210" t="s">
        <v>866</v>
      </c>
      <c r="UBB1027" s="207" t="s">
        <v>17</v>
      </c>
      <c r="UBC1027" s="211">
        <v>1</v>
      </c>
      <c r="UBD1027" s="207" t="s">
        <v>540</v>
      </c>
      <c r="UBE1027" s="208">
        <v>900</v>
      </c>
      <c r="UBF1027" s="208">
        <v>900</v>
      </c>
      <c r="UBG1027" s="209">
        <v>27</v>
      </c>
      <c r="UBH1027" s="210" t="s">
        <v>538</v>
      </c>
      <c r="UBI1027" s="210" t="s">
        <v>866</v>
      </c>
      <c r="UBJ1027" s="207" t="s">
        <v>17</v>
      </c>
      <c r="UBK1027" s="211">
        <v>1</v>
      </c>
      <c r="UBL1027" s="207" t="s">
        <v>540</v>
      </c>
      <c r="UBM1027" s="208">
        <v>900</v>
      </c>
      <c r="UBN1027" s="208">
        <v>900</v>
      </c>
      <c r="UBO1027" s="209">
        <v>27</v>
      </c>
      <c r="UBP1027" s="210" t="s">
        <v>538</v>
      </c>
      <c r="UBQ1027" s="210" t="s">
        <v>866</v>
      </c>
      <c r="UBR1027" s="207" t="s">
        <v>17</v>
      </c>
      <c r="UBS1027" s="211">
        <v>1</v>
      </c>
      <c r="UBT1027" s="207" t="s">
        <v>540</v>
      </c>
      <c r="UBU1027" s="208">
        <v>900</v>
      </c>
      <c r="UBV1027" s="208">
        <v>900</v>
      </c>
      <c r="UBW1027" s="209">
        <v>27</v>
      </c>
      <c r="UBX1027" s="210" t="s">
        <v>538</v>
      </c>
      <c r="UBY1027" s="210" t="s">
        <v>866</v>
      </c>
      <c r="UBZ1027" s="207" t="s">
        <v>17</v>
      </c>
      <c r="UCA1027" s="211">
        <v>1</v>
      </c>
      <c r="UCB1027" s="207" t="s">
        <v>540</v>
      </c>
      <c r="UCC1027" s="208">
        <v>900</v>
      </c>
      <c r="UCD1027" s="208">
        <v>900</v>
      </c>
      <c r="UCE1027" s="209">
        <v>27</v>
      </c>
      <c r="UCF1027" s="210" t="s">
        <v>538</v>
      </c>
      <c r="UCG1027" s="210" t="s">
        <v>866</v>
      </c>
      <c r="UCH1027" s="207" t="s">
        <v>17</v>
      </c>
      <c r="UCI1027" s="211">
        <v>1</v>
      </c>
      <c r="UCJ1027" s="207" t="s">
        <v>540</v>
      </c>
      <c r="UCK1027" s="208">
        <v>900</v>
      </c>
      <c r="UCL1027" s="208">
        <v>900</v>
      </c>
      <c r="UCM1027" s="209">
        <v>27</v>
      </c>
      <c r="UCN1027" s="210" t="s">
        <v>538</v>
      </c>
      <c r="UCO1027" s="210" t="s">
        <v>866</v>
      </c>
      <c r="UCP1027" s="207" t="s">
        <v>17</v>
      </c>
      <c r="UCQ1027" s="211">
        <v>1</v>
      </c>
      <c r="UCR1027" s="207" t="s">
        <v>540</v>
      </c>
      <c r="UCS1027" s="208">
        <v>900</v>
      </c>
      <c r="UCT1027" s="208">
        <v>900</v>
      </c>
      <c r="UCU1027" s="209">
        <v>27</v>
      </c>
      <c r="UCV1027" s="210" t="s">
        <v>538</v>
      </c>
      <c r="UCW1027" s="210" t="s">
        <v>866</v>
      </c>
      <c r="UCX1027" s="207" t="s">
        <v>17</v>
      </c>
      <c r="UCY1027" s="211">
        <v>1</v>
      </c>
      <c r="UCZ1027" s="207" t="s">
        <v>540</v>
      </c>
      <c r="UDA1027" s="208">
        <v>900</v>
      </c>
      <c r="UDB1027" s="208">
        <v>900</v>
      </c>
      <c r="UDC1027" s="209">
        <v>27</v>
      </c>
      <c r="UDD1027" s="210" t="s">
        <v>538</v>
      </c>
      <c r="UDE1027" s="210" t="s">
        <v>866</v>
      </c>
      <c r="UDF1027" s="207" t="s">
        <v>17</v>
      </c>
      <c r="UDG1027" s="211">
        <v>1</v>
      </c>
      <c r="UDH1027" s="207" t="s">
        <v>540</v>
      </c>
      <c r="UDI1027" s="208">
        <v>900</v>
      </c>
      <c r="UDJ1027" s="208">
        <v>900</v>
      </c>
      <c r="UDK1027" s="209">
        <v>27</v>
      </c>
      <c r="UDL1027" s="210" t="s">
        <v>538</v>
      </c>
      <c r="UDM1027" s="210" t="s">
        <v>866</v>
      </c>
      <c r="UDN1027" s="207" t="s">
        <v>17</v>
      </c>
      <c r="UDO1027" s="211">
        <v>1</v>
      </c>
      <c r="UDP1027" s="207" t="s">
        <v>540</v>
      </c>
      <c r="UDQ1027" s="208">
        <v>900</v>
      </c>
      <c r="UDR1027" s="208">
        <v>900</v>
      </c>
      <c r="UDS1027" s="209">
        <v>27</v>
      </c>
      <c r="UDT1027" s="210" t="s">
        <v>538</v>
      </c>
      <c r="UDU1027" s="210" t="s">
        <v>866</v>
      </c>
      <c r="UDV1027" s="207" t="s">
        <v>17</v>
      </c>
      <c r="UDW1027" s="211">
        <v>1</v>
      </c>
      <c r="UDX1027" s="207" t="s">
        <v>540</v>
      </c>
      <c r="UDY1027" s="208">
        <v>900</v>
      </c>
      <c r="UDZ1027" s="208">
        <v>900</v>
      </c>
      <c r="UEA1027" s="209">
        <v>27</v>
      </c>
      <c r="UEB1027" s="210" t="s">
        <v>538</v>
      </c>
      <c r="UEC1027" s="210" t="s">
        <v>866</v>
      </c>
      <c r="UED1027" s="207" t="s">
        <v>17</v>
      </c>
      <c r="UEE1027" s="211">
        <v>1</v>
      </c>
      <c r="UEF1027" s="207" t="s">
        <v>540</v>
      </c>
      <c r="UEG1027" s="208">
        <v>900</v>
      </c>
      <c r="UEH1027" s="208">
        <v>900</v>
      </c>
      <c r="UEI1027" s="209">
        <v>27</v>
      </c>
      <c r="UEJ1027" s="210" t="s">
        <v>538</v>
      </c>
      <c r="UEK1027" s="210" t="s">
        <v>866</v>
      </c>
      <c r="UEL1027" s="207" t="s">
        <v>17</v>
      </c>
      <c r="UEM1027" s="211">
        <v>1</v>
      </c>
      <c r="UEN1027" s="207" t="s">
        <v>540</v>
      </c>
      <c r="UEO1027" s="208">
        <v>900</v>
      </c>
      <c r="UEP1027" s="208">
        <v>900</v>
      </c>
      <c r="UEQ1027" s="209">
        <v>27</v>
      </c>
      <c r="UER1027" s="210" t="s">
        <v>538</v>
      </c>
      <c r="UES1027" s="210" t="s">
        <v>866</v>
      </c>
      <c r="UET1027" s="207" t="s">
        <v>17</v>
      </c>
      <c r="UEU1027" s="211">
        <v>1</v>
      </c>
      <c r="UEV1027" s="207" t="s">
        <v>540</v>
      </c>
      <c r="UEW1027" s="208">
        <v>900</v>
      </c>
      <c r="UEX1027" s="208">
        <v>900</v>
      </c>
      <c r="UEY1027" s="209">
        <v>27</v>
      </c>
      <c r="UEZ1027" s="210" t="s">
        <v>538</v>
      </c>
      <c r="UFA1027" s="210" t="s">
        <v>866</v>
      </c>
      <c r="UFB1027" s="207" t="s">
        <v>17</v>
      </c>
      <c r="UFC1027" s="211">
        <v>1</v>
      </c>
      <c r="UFD1027" s="207" t="s">
        <v>540</v>
      </c>
      <c r="UFE1027" s="208">
        <v>900</v>
      </c>
      <c r="UFF1027" s="208">
        <v>900</v>
      </c>
      <c r="UFG1027" s="209">
        <v>27</v>
      </c>
      <c r="UFH1027" s="210" t="s">
        <v>538</v>
      </c>
      <c r="UFI1027" s="210" t="s">
        <v>866</v>
      </c>
      <c r="UFJ1027" s="207" t="s">
        <v>17</v>
      </c>
      <c r="UFK1027" s="211">
        <v>1</v>
      </c>
      <c r="UFL1027" s="207" t="s">
        <v>540</v>
      </c>
      <c r="UFM1027" s="208">
        <v>900</v>
      </c>
      <c r="UFN1027" s="208">
        <v>900</v>
      </c>
      <c r="UFO1027" s="209">
        <v>27</v>
      </c>
      <c r="UFP1027" s="210" t="s">
        <v>538</v>
      </c>
      <c r="UFQ1027" s="210" t="s">
        <v>866</v>
      </c>
      <c r="UFR1027" s="207" t="s">
        <v>17</v>
      </c>
      <c r="UFS1027" s="211">
        <v>1</v>
      </c>
      <c r="UFT1027" s="207" t="s">
        <v>540</v>
      </c>
      <c r="UFU1027" s="208">
        <v>900</v>
      </c>
      <c r="UFV1027" s="208">
        <v>900</v>
      </c>
      <c r="UFW1027" s="209">
        <v>27</v>
      </c>
      <c r="UFX1027" s="210" t="s">
        <v>538</v>
      </c>
      <c r="UFY1027" s="210" t="s">
        <v>866</v>
      </c>
      <c r="UFZ1027" s="207" t="s">
        <v>17</v>
      </c>
      <c r="UGA1027" s="211">
        <v>1</v>
      </c>
      <c r="UGB1027" s="207" t="s">
        <v>540</v>
      </c>
      <c r="UGC1027" s="208">
        <v>900</v>
      </c>
      <c r="UGD1027" s="208">
        <v>900</v>
      </c>
      <c r="UGE1027" s="209">
        <v>27</v>
      </c>
      <c r="UGF1027" s="210" t="s">
        <v>538</v>
      </c>
      <c r="UGG1027" s="210" t="s">
        <v>866</v>
      </c>
      <c r="UGH1027" s="207" t="s">
        <v>17</v>
      </c>
      <c r="UGI1027" s="211">
        <v>1</v>
      </c>
      <c r="UGJ1027" s="207" t="s">
        <v>540</v>
      </c>
      <c r="UGK1027" s="208">
        <v>900</v>
      </c>
      <c r="UGL1027" s="208">
        <v>900</v>
      </c>
      <c r="UGM1027" s="209">
        <v>27</v>
      </c>
      <c r="UGN1027" s="210" t="s">
        <v>538</v>
      </c>
      <c r="UGO1027" s="210" t="s">
        <v>866</v>
      </c>
      <c r="UGP1027" s="207" t="s">
        <v>17</v>
      </c>
      <c r="UGQ1027" s="211">
        <v>1</v>
      </c>
      <c r="UGR1027" s="207" t="s">
        <v>540</v>
      </c>
      <c r="UGS1027" s="208">
        <v>900</v>
      </c>
      <c r="UGT1027" s="208">
        <v>900</v>
      </c>
      <c r="UGU1027" s="209">
        <v>27</v>
      </c>
      <c r="UGV1027" s="210" t="s">
        <v>538</v>
      </c>
      <c r="UGW1027" s="210" t="s">
        <v>866</v>
      </c>
      <c r="UGX1027" s="207" t="s">
        <v>17</v>
      </c>
      <c r="UGY1027" s="211">
        <v>1</v>
      </c>
      <c r="UGZ1027" s="207" t="s">
        <v>540</v>
      </c>
      <c r="UHA1027" s="208">
        <v>900</v>
      </c>
      <c r="UHB1027" s="208">
        <v>900</v>
      </c>
      <c r="UHC1027" s="209">
        <v>27</v>
      </c>
      <c r="UHD1027" s="210" t="s">
        <v>538</v>
      </c>
      <c r="UHE1027" s="210" t="s">
        <v>866</v>
      </c>
      <c r="UHF1027" s="207" t="s">
        <v>17</v>
      </c>
      <c r="UHG1027" s="211">
        <v>1</v>
      </c>
      <c r="UHH1027" s="207" t="s">
        <v>540</v>
      </c>
      <c r="UHI1027" s="208">
        <v>900</v>
      </c>
      <c r="UHJ1027" s="208">
        <v>900</v>
      </c>
      <c r="UHK1027" s="209">
        <v>27</v>
      </c>
      <c r="UHL1027" s="210" t="s">
        <v>538</v>
      </c>
      <c r="UHM1027" s="210" t="s">
        <v>866</v>
      </c>
      <c r="UHN1027" s="207" t="s">
        <v>17</v>
      </c>
      <c r="UHO1027" s="211">
        <v>1</v>
      </c>
      <c r="UHP1027" s="207" t="s">
        <v>540</v>
      </c>
      <c r="UHQ1027" s="208">
        <v>900</v>
      </c>
      <c r="UHR1027" s="208">
        <v>900</v>
      </c>
      <c r="UHS1027" s="209">
        <v>27</v>
      </c>
      <c r="UHT1027" s="210" t="s">
        <v>538</v>
      </c>
      <c r="UHU1027" s="210" t="s">
        <v>866</v>
      </c>
      <c r="UHV1027" s="207" t="s">
        <v>17</v>
      </c>
      <c r="UHW1027" s="211">
        <v>1</v>
      </c>
      <c r="UHX1027" s="207" t="s">
        <v>540</v>
      </c>
      <c r="UHY1027" s="208">
        <v>900</v>
      </c>
      <c r="UHZ1027" s="208">
        <v>900</v>
      </c>
      <c r="UIA1027" s="209">
        <v>27</v>
      </c>
      <c r="UIB1027" s="210" t="s">
        <v>538</v>
      </c>
      <c r="UIC1027" s="210" t="s">
        <v>866</v>
      </c>
      <c r="UID1027" s="207" t="s">
        <v>17</v>
      </c>
      <c r="UIE1027" s="211">
        <v>1</v>
      </c>
      <c r="UIF1027" s="207" t="s">
        <v>540</v>
      </c>
      <c r="UIG1027" s="208">
        <v>900</v>
      </c>
      <c r="UIH1027" s="208">
        <v>900</v>
      </c>
      <c r="UII1027" s="209">
        <v>27</v>
      </c>
      <c r="UIJ1027" s="210" t="s">
        <v>538</v>
      </c>
      <c r="UIK1027" s="210" t="s">
        <v>866</v>
      </c>
      <c r="UIL1027" s="207" t="s">
        <v>17</v>
      </c>
      <c r="UIM1027" s="211">
        <v>1</v>
      </c>
      <c r="UIN1027" s="207" t="s">
        <v>540</v>
      </c>
      <c r="UIO1027" s="208">
        <v>900</v>
      </c>
      <c r="UIP1027" s="208">
        <v>900</v>
      </c>
      <c r="UIQ1027" s="209">
        <v>27</v>
      </c>
      <c r="UIR1027" s="210" t="s">
        <v>538</v>
      </c>
      <c r="UIS1027" s="210" t="s">
        <v>866</v>
      </c>
      <c r="UIT1027" s="207" t="s">
        <v>17</v>
      </c>
      <c r="UIU1027" s="211">
        <v>1</v>
      </c>
      <c r="UIV1027" s="207" t="s">
        <v>540</v>
      </c>
      <c r="UIW1027" s="208">
        <v>900</v>
      </c>
      <c r="UIX1027" s="208">
        <v>900</v>
      </c>
      <c r="UIY1027" s="209">
        <v>27</v>
      </c>
      <c r="UIZ1027" s="210" t="s">
        <v>538</v>
      </c>
      <c r="UJA1027" s="210" t="s">
        <v>866</v>
      </c>
      <c r="UJB1027" s="207" t="s">
        <v>17</v>
      </c>
      <c r="UJC1027" s="211">
        <v>1</v>
      </c>
      <c r="UJD1027" s="207" t="s">
        <v>540</v>
      </c>
      <c r="UJE1027" s="208">
        <v>900</v>
      </c>
      <c r="UJF1027" s="208">
        <v>900</v>
      </c>
      <c r="UJG1027" s="209">
        <v>27</v>
      </c>
      <c r="UJH1027" s="210" t="s">
        <v>538</v>
      </c>
      <c r="UJI1027" s="210" t="s">
        <v>866</v>
      </c>
      <c r="UJJ1027" s="207" t="s">
        <v>17</v>
      </c>
      <c r="UJK1027" s="211">
        <v>1</v>
      </c>
      <c r="UJL1027" s="207" t="s">
        <v>540</v>
      </c>
      <c r="UJM1027" s="208">
        <v>900</v>
      </c>
      <c r="UJN1027" s="208">
        <v>900</v>
      </c>
      <c r="UJO1027" s="209">
        <v>27</v>
      </c>
      <c r="UJP1027" s="210" t="s">
        <v>538</v>
      </c>
      <c r="UJQ1027" s="210" t="s">
        <v>866</v>
      </c>
      <c r="UJR1027" s="207" t="s">
        <v>17</v>
      </c>
      <c r="UJS1027" s="211">
        <v>1</v>
      </c>
      <c r="UJT1027" s="207" t="s">
        <v>540</v>
      </c>
      <c r="UJU1027" s="208">
        <v>900</v>
      </c>
      <c r="UJV1027" s="208">
        <v>900</v>
      </c>
      <c r="UJW1027" s="209">
        <v>27</v>
      </c>
      <c r="UJX1027" s="210" t="s">
        <v>538</v>
      </c>
      <c r="UJY1027" s="210" t="s">
        <v>866</v>
      </c>
      <c r="UJZ1027" s="207" t="s">
        <v>17</v>
      </c>
      <c r="UKA1027" s="211">
        <v>1</v>
      </c>
      <c r="UKB1027" s="207" t="s">
        <v>540</v>
      </c>
      <c r="UKC1027" s="208">
        <v>900</v>
      </c>
      <c r="UKD1027" s="208">
        <v>900</v>
      </c>
      <c r="UKE1027" s="209">
        <v>27</v>
      </c>
      <c r="UKF1027" s="210" t="s">
        <v>538</v>
      </c>
      <c r="UKG1027" s="210" t="s">
        <v>866</v>
      </c>
      <c r="UKH1027" s="207" t="s">
        <v>17</v>
      </c>
      <c r="UKI1027" s="211">
        <v>1</v>
      </c>
      <c r="UKJ1027" s="207" t="s">
        <v>540</v>
      </c>
      <c r="UKK1027" s="208">
        <v>900</v>
      </c>
      <c r="UKL1027" s="208">
        <v>900</v>
      </c>
      <c r="UKM1027" s="209">
        <v>27</v>
      </c>
      <c r="UKN1027" s="210" t="s">
        <v>538</v>
      </c>
      <c r="UKO1027" s="210" t="s">
        <v>866</v>
      </c>
      <c r="UKP1027" s="207" t="s">
        <v>17</v>
      </c>
      <c r="UKQ1027" s="211">
        <v>1</v>
      </c>
      <c r="UKR1027" s="207" t="s">
        <v>540</v>
      </c>
      <c r="UKS1027" s="208">
        <v>900</v>
      </c>
      <c r="UKT1027" s="208">
        <v>900</v>
      </c>
      <c r="UKU1027" s="209">
        <v>27</v>
      </c>
      <c r="UKV1027" s="210" t="s">
        <v>538</v>
      </c>
      <c r="UKW1027" s="210" t="s">
        <v>866</v>
      </c>
      <c r="UKX1027" s="207" t="s">
        <v>17</v>
      </c>
      <c r="UKY1027" s="211">
        <v>1</v>
      </c>
      <c r="UKZ1027" s="207" t="s">
        <v>540</v>
      </c>
      <c r="ULA1027" s="208">
        <v>900</v>
      </c>
      <c r="ULB1027" s="208">
        <v>900</v>
      </c>
      <c r="ULC1027" s="209">
        <v>27</v>
      </c>
      <c r="ULD1027" s="210" t="s">
        <v>538</v>
      </c>
      <c r="ULE1027" s="210" t="s">
        <v>866</v>
      </c>
      <c r="ULF1027" s="207" t="s">
        <v>17</v>
      </c>
      <c r="ULG1027" s="211">
        <v>1</v>
      </c>
      <c r="ULH1027" s="207" t="s">
        <v>540</v>
      </c>
      <c r="ULI1027" s="208">
        <v>900</v>
      </c>
      <c r="ULJ1027" s="208">
        <v>900</v>
      </c>
      <c r="ULK1027" s="209">
        <v>27</v>
      </c>
      <c r="ULL1027" s="210" t="s">
        <v>538</v>
      </c>
      <c r="ULM1027" s="210" t="s">
        <v>866</v>
      </c>
      <c r="ULN1027" s="207" t="s">
        <v>17</v>
      </c>
      <c r="ULO1027" s="211">
        <v>1</v>
      </c>
      <c r="ULP1027" s="207" t="s">
        <v>540</v>
      </c>
      <c r="ULQ1027" s="208">
        <v>900</v>
      </c>
      <c r="ULR1027" s="208">
        <v>900</v>
      </c>
      <c r="ULS1027" s="209">
        <v>27</v>
      </c>
      <c r="ULT1027" s="210" t="s">
        <v>538</v>
      </c>
      <c r="ULU1027" s="210" t="s">
        <v>866</v>
      </c>
      <c r="ULV1027" s="207" t="s">
        <v>17</v>
      </c>
      <c r="ULW1027" s="211">
        <v>1</v>
      </c>
      <c r="ULX1027" s="207" t="s">
        <v>540</v>
      </c>
      <c r="ULY1027" s="208">
        <v>900</v>
      </c>
      <c r="ULZ1027" s="208">
        <v>900</v>
      </c>
      <c r="UMA1027" s="209">
        <v>27</v>
      </c>
      <c r="UMB1027" s="210" t="s">
        <v>538</v>
      </c>
      <c r="UMC1027" s="210" t="s">
        <v>866</v>
      </c>
      <c r="UMD1027" s="207" t="s">
        <v>17</v>
      </c>
      <c r="UME1027" s="211">
        <v>1</v>
      </c>
      <c r="UMF1027" s="207" t="s">
        <v>540</v>
      </c>
      <c r="UMG1027" s="208">
        <v>900</v>
      </c>
      <c r="UMH1027" s="208">
        <v>900</v>
      </c>
      <c r="UMI1027" s="209">
        <v>27</v>
      </c>
      <c r="UMJ1027" s="210" t="s">
        <v>538</v>
      </c>
      <c r="UMK1027" s="210" t="s">
        <v>866</v>
      </c>
      <c r="UML1027" s="207" t="s">
        <v>17</v>
      </c>
      <c r="UMM1027" s="211">
        <v>1</v>
      </c>
      <c r="UMN1027" s="207" t="s">
        <v>540</v>
      </c>
      <c r="UMO1027" s="208">
        <v>900</v>
      </c>
      <c r="UMP1027" s="208">
        <v>900</v>
      </c>
      <c r="UMQ1027" s="209">
        <v>27</v>
      </c>
      <c r="UMR1027" s="210" t="s">
        <v>538</v>
      </c>
      <c r="UMS1027" s="210" t="s">
        <v>866</v>
      </c>
      <c r="UMT1027" s="207" t="s">
        <v>17</v>
      </c>
      <c r="UMU1027" s="211">
        <v>1</v>
      </c>
      <c r="UMV1027" s="207" t="s">
        <v>540</v>
      </c>
      <c r="UMW1027" s="208">
        <v>900</v>
      </c>
      <c r="UMX1027" s="208">
        <v>900</v>
      </c>
      <c r="UMY1027" s="209">
        <v>27</v>
      </c>
      <c r="UMZ1027" s="210" t="s">
        <v>538</v>
      </c>
      <c r="UNA1027" s="210" t="s">
        <v>866</v>
      </c>
      <c r="UNB1027" s="207" t="s">
        <v>17</v>
      </c>
      <c r="UNC1027" s="211">
        <v>1</v>
      </c>
      <c r="UND1027" s="207" t="s">
        <v>540</v>
      </c>
      <c r="UNE1027" s="208">
        <v>900</v>
      </c>
      <c r="UNF1027" s="208">
        <v>900</v>
      </c>
      <c r="UNG1027" s="209">
        <v>27</v>
      </c>
      <c r="UNH1027" s="210" t="s">
        <v>538</v>
      </c>
      <c r="UNI1027" s="210" t="s">
        <v>866</v>
      </c>
      <c r="UNJ1027" s="207" t="s">
        <v>17</v>
      </c>
      <c r="UNK1027" s="211">
        <v>1</v>
      </c>
      <c r="UNL1027" s="207" t="s">
        <v>540</v>
      </c>
      <c r="UNM1027" s="208">
        <v>900</v>
      </c>
      <c r="UNN1027" s="208">
        <v>900</v>
      </c>
      <c r="UNO1027" s="209">
        <v>27</v>
      </c>
      <c r="UNP1027" s="210" t="s">
        <v>538</v>
      </c>
      <c r="UNQ1027" s="210" t="s">
        <v>866</v>
      </c>
      <c r="UNR1027" s="207" t="s">
        <v>17</v>
      </c>
      <c r="UNS1027" s="211">
        <v>1</v>
      </c>
      <c r="UNT1027" s="207" t="s">
        <v>540</v>
      </c>
      <c r="UNU1027" s="208">
        <v>900</v>
      </c>
      <c r="UNV1027" s="208">
        <v>900</v>
      </c>
      <c r="UNW1027" s="209">
        <v>27</v>
      </c>
      <c r="UNX1027" s="210" t="s">
        <v>538</v>
      </c>
      <c r="UNY1027" s="210" t="s">
        <v>866</v>
      </c>
      <c r="UNZ1027" s="207" t="s">
        <v>17</v>
      </c>
      <c r="UOA1027" s="211">
        <v>1</v>
      </c>
      <c r="UOB1027" s="207" t="s">
        <v>540</v>
      </c>
      <c r="UOC1027" s="208">
        <v>900</v>
      </c>
      <c r="UOD1027" s="208">
        <v>900</v>
      </c>
      <c r="UOE1027" s="209">
        <v>27</v>
      </c>
      <c r="UOF1027" s="210" t="s">
        <v>538</v>
      </c>
      <c r="UOG1027" s="210" t="s">
        <v>866</v>
      </c>
      <c r="UOH1027" s="207" t="s">
        <v>17</v>
      </c>
      <c r="UOI1027" s="211">
        <v>1</v>
      </c>
      <c r="UOJ1027" s="207" t="s">
        <v>540</v>
      </c>
      <c r="UOK1027" s="208">
        <v>900</v>
      </c>
      <c r="UOL1027" s="208">
        <v>900</v>
      </c>
      <c r="UOM1027" s="209">
        <v>27</v>
      </c>
      <c r="UON1027" s="210" t="s">
        <v>538</v>
      </c>
      <c r="UOO1027" s="210" t="s">
        <v>866</v>
      </c>
      <c r="UOP1027" s="207" t="s">
        <v>17</v>
      </c>
      <c r="UOQ1027" s="211">
        <v>1</v>
      </c>
      <c r="UOR1027" s="207" t="s">
        <v>540</v>
      </c>
      <c r="UOS1027" s="208">
        <v>900</v>
      </c>
      <c r="UOT1027" s="208">
        <v>900</v>
      </c>
      <c r="UOU1027" s="209">
        <v>27</v>
      </c>
      <c r="UOV1027" s="210" t="s">
        <v>538</v>
      </c>
      <c r="UOW1027" s="210" t="s">
        <v>866</v>
      </c>
      <c r="UOX1027" s="207" t="s">
        <v>17</v>
      </c>
      <c r="UOY1027" s="211">
        <v>1</v>
      </c>
      <c r="UOZ1027" s="207" t="s">
        <v>540</v>
      </c>
      <c r="UPA1027" s="208">
        <v>900</v>
      </c>
      <c r="UPB1027" s="208">
        <v>900</v>
      </c>
      <c r="UPC1027" s="209">
        <v>27</v>
      </c>
      <c r="UPD1027" s="210" t="s">
        <v>538</v>
      </c>
      <c r="UPE1027" s="210" t="s">
        <v>866</v>
      </c>
      <c r="UPF1027" s="207" t="s">
        <v>17</v>
      </c>
      <c r="UPG1027" s="211">
        <v>1</v>
      </c>
      <c r="UPH1027" s="207" t="s">
        <v>540</v>
      </c>
      <c r="UPI1027" s="208">
        <v>900</v>
      </c>
      <c r="UPJ1027" s="208">
        <v>900</v>
      </c>
      <c r="UPK1027" s="209">
        <v>27</v>
      </c>
      <c r="UPL1027" s="210" t="s">
        <v>538</v>
      </c>
      <c r="UPM1027" s="210" t="s">
        <v>866</v>
      </c>
      <c r="UPN1027" s="207" t="s">
        <v>17</v>
      </c>
      <c r="UPO1027" s="211">
        <v>1</v>
      </c>
      <c r="UPP1027" s="207" t="s">
        <v>540</v>
      </c>
      <c r="UPQ1027" s="208">
        <v>900</v>
      </c>
      <c r="UPR1027" s="208">
        <v>900</v>
      </c>
      <c r="UPS1027" s="209">
        <v>27</v>
      </c>
      <c r="UPT1027" s="210" t="s">
        <v>538</v>
      </c>
      <c r="UPU1027" s="210" t="s">
        <v>866</v>
      </c>
      <c r="UPV1027" s="207" t="s">
        <v>17</v>
      </c>
      <c r="UPW1027" s="211">
        <v>1</v>
      </c>
      <c r="UPX1027" s="207" t="s">
        <v>540</v>
      </c>
      <c r="UPY1027" s="208">
        <v>900</v>
      </c>
      <c r="UPZ1027" s="208">
        <v>900</v>
      </c>
      <c r="UQA1027" s="209">
        <v>27</v>
      </c>
      <c r="UQB1027" s="210" t="s">
        <v>538</v>
      </c>
      <c r="UQC1027" s="210" t="s">
        <v>866</v>
      </c>
      <c r="UQD1027" s="207" t="s">
        <v>17</v>
      </c>
      <c r="UQE1027" s="211">
        <v>1</v>
      </c>
      <c r="UQF1027" s="207" t="s">
        <v>540</v>
      </c>
      <c r="UQG1027" s="208">
        <v>900</v>
      </c>
      <c r="UQH1027" s="208">
        <v>900</v>
      </c>
      <c r="UQI1027" s="209">
        <v>27</v>
      </c>
      <c r="UQJ1027" s="210" t="s">
        <v>538</v>
      </c>
      <c r="UQK1027" s="210" t="s">
        <v>866</v>
      </c>
      <c r="UQL1027" s="207" t="s">
        <v>17</v>
      </c>
      <c r="UQM1027" s="211">
        <v>1</v>
      </c>
      <c r="UQN1027" s="207" t="s">
        <v>540</v>
      </c>
      <c r="UQO1027" s="208">
        <v>900</v>
      </c>
      <c r="UQP1027" s="208">
        <v>900</v>
      </c>
      <c r="UQQ1027" s="209">
        <v>27</v>
      </c>
      <c r="UQR1027" s="210" t="s">
        <v>538</v>
      </c>
      <c r="UQS1027" s="210" t="s">
        <v>866</v>
      </c>
      <c r="UQT1027" s="207" t="s">
        <v>17</v>
      </c>
      <c r="UQU1027" s="211">
        <v>1</v>
      </c>
      <c r="UQV1027" s="207" t="s">
        <v>540</v>
      </c>
      <c r="UQW1027" s="208">
        <v>900</v>
      </c>
      <c r="UQX1027" s="208">
        <v>900</v>
      </c>
      <c r="UQY1027" s="209">
        <v>27</v>
      </c>
      <c r="UQZ1027" s="210" t="s">
        <v>538</v>
      </c>
      <c r="URA1027" s="210" t="s">
        <v>866</v>
      </c>
      <c r="URB1027" s="207" t="s">
        <v>17</v>
      </c>
      <c r="URC1027" s="211">
        <v>1</v>
      </c>
      <c r="URD1027" s="207" t="s">
        <v>540</v>
      </c>
      <c r="URE1027" s="208">
        <v>900</v>
      </c>
      <c r="URF1027" s="208">
        <v>900</v>
      </c>
      <c r="URG1027" s="209">
        <v>27</v>
      </c>
      <c r="URH1027" s="210" t="s">
        <v>538</v>
      </c>
      <c r="URI1027" s="210" t="s">
        <v>866</v>
      </c>
      <c r="URJ1027" s="207" t="s">
        <v>17</v>
      </c>
      <c r="URK1027" s="211">
        <v>1</v>
      </c>
      <c r="URL1027" s="207" t="s">
        <v>540</v>
      </c>
      <c r="URM1027" s="208">
        <v>900</v>
      </c>
      <c r="URN1027" s="208">
        <v>900</v>
      </c>
      <c r="URO1027" s="209">
        <v>27</v>
      </c>
      <c r="URP1027" s="210" t="s">
        <v>538</v>
      </c>
      <c r="URQ1027" s="210" t="s">
        <v>866</v>
      </c>
      <c r="URR1027" s="207" t="s">
        <v>17</v>
      </c>
      <c r="URS1027" s="211">
        <v>1</v>
      </c>
      <c r="URT1027" s="207" t="s">
        <v>540</v>
      </c>
      <c r="URU1027" s="208">
        <v>900</v>
      </c>
      <c r="URV1027" s="208">
        <v>900</v>
      </c>
      <c r="URW1027" s="209">
        <v>27</v>
      </c>
      <c r="URX1027" s="210" t="s">
        <v>538</v>
      </c>
      <c r="URY1027" s="210" t="s">
        <v>866</v>
      </c>
      <c r="URZ1027" s="207" t="s">
        <v>17</v>
      </c>
      <c r="USA1027" s="211">
        <v>1</v>
      </c>
      <c r="USB1027" s="207" t="s">
        <v>540</v>
      </c>
      <c r="USC1027" s="208">
        <v>900</v>
      </c>
      <c r="USD1027" s="208">
        <v>900</v>
      </c>
      <c r="USE1027" s="209">
        <v>27</v>
      </c>
      <c r="USF1027" s="210" t="s">
        <v>538</v>
      </c>
      <c r="USG1027" s="210" t="s">
        <v>866</v>
      </c>
      <c r="USH1027" s="207" t="s">
        <v>17</v>
      </c>
      <c r="USI1027" s="211">
        <v>1</v>
      </c>
      <c r="USJ1027" s="207" t="s">
        <v>540</v>
      </c>
      <c r="USK1027" s="208">
        <v>900</v>
      </c>
      <c r="USL1027" s="208">
        <v>900</v>
      </c>
      <c r="USM1027" s="209">
        <v>27</v>
      </c>
      <c r="USN1027" s="210" t="s">
        <v>538</v>
      </c>
      <c r="USO1027" s="210" t="s">
        <v>866</v>
      </c>
      <c r="USP1027" s="207" t="s">
        <v>17</v>
      </c>
      <c r="USQ1027" s="211">
        <v>1</v>
      </c>
      <c r="USR1027" s="207" t="s">
        <v>540</v>
      </c>
      <c r="USS1027" s="208">
        <v>900</v>
      </c>
      <c r="UST1027" s="208">
        <v>900</v>
      </c>
      <c r="USU1027" s="209">
        <v>27</v>
      </c>
      <c r="USV1027" s="210" t="s">
        <v>538</v>
      </c>
      <c r="USW1027" s="210" t="s">
        <v>866</v>
      </c>
      <c r="USX1027" s="207" t="s">
        <v>17</v>
      </c>
      <c r="USY1027" s="211">
        <v>1</v>
      </c>
      <c r="USZ1027" s="207" t="s">
        <v>540</v>
      </c>
      <c r="UTA1027" s="208">
        <v>900</v>
      </c>
      <c r="UTB1027" s="208">
        <v>900</v>
      </c>
      <c r="UTC1027" s="209">
        <v>27</v>
      </c>
      <c r="UTD1027" s="210" t="s">
        <v>538</v>
      </c>
      <c r="UTE1027" s="210" t="s">
        <v>866</v>
      </c>
      <c r="UTF1027" s="207" t="s">
        <v>17</v>
      </c>
      <c r="UTG1027" s="211">
        <v>1</v>
      </c>
      <c r="UTH1027" s="207" t="s">
        <v>540</v>
      </c>
      <c r="UTI1027" s="208">
        <v>900</v>
      </c>
      <c r="UTJ1027" s="208">
        <v>900</v>
      </c>
      <c r="UTK1027" s="209">
        <v>27</v>
      </c>
      <c r="UTL1027" s="210" t="s">
        <v>538</v>
      </c>
      <c r="UTM1027" s="210" t="s">
        <v>866</v>
      </c>
      <c r="UTN1027" s="207" t="s">
        <v>17</v>
      </c>
      <c r="UTO1027" s="211">
        <v>1</v>
      </c>
      <c r="UTP1027" s="207" t="s">
        <v>540</v>
      </c>
      <c r="UTQ1027" s="208">
        <v>900</v>
      </c>
      <c r="UTR1027" s="208">
        <v>900</v>
      </c>
      <c r="UTS1027" s="209">
        <v>27</v>
      </c>
      <c r="UTT1027" s="210" t="s">
        <v>538</v>
      </c>
      <c r="UTU1027" s="210" t="s">
        <v>866</v>
      </c>
      <c r="UTV1027" s="207" t="s">
        <v>17</v>
      </c>
      <c r="UTW1027" s="211">
        <v>1</v>
      </c>
      <c r="UTX1027" s="207" t="s">
        <v>540</v>
      </c>
      <c r="UTY1027" s="208">
        <v>900</v>
      </c>
      <c r="UTZ1027" s="208">
        <v>900</v>
      </c>
      <c r="UUA1027" s="209">
        <v>27</v>
      </c>
      <c r="UUB1027" s="210" t="s">
        <v>538</v>
      </c>
      <c r="UUC1027" s="210" t="s">
        <v>866</v>
      </c>
      <c r="UUD1027" s="207" t="s">
        <v>17</v>
      </c>
      <c r="UUE1027" s="211">
        <v>1</v>
      </c>
      <c r="UUF1027" s="207" t="s">
        <v>540</v>
      </c>
      <c r="UUG1027" s="208">
        <v>900</v>
      </c>
      <c r="UUH1027" s="208">
        <v>900</v>
      </c>
      <c r="UUI1027" s="209">
        <v>27</v>
      </c>
      <c r="UUJ1027" s="210" t="s">
        <v>538</v>
      </c>
      <c r="UUK1027" s="210" t="s">
        <v>866</v>
      </c>
      <c r="UUL1027" s="207" t="s">
        <v>17</v>
      </c>
      <c r="UUM1027" s="211">
        <v>1</v>
      </c>
      <c r="UUN1027" s="207" t="s">
        <v>540</v>
      </c>
      <c r="UUO1027" s="208">
        <v>900</v>
      </c>
      <c r="UUP1027" s="208">
        <v>900</v>
      </c>
      <c r="UUQ1027" s="209">
        <v>27</v>
      </c>
      <c r="UUR1027" s="210" t="s">
        <v>538</v>
      </c>
      <c r="UUS1027" s="210" t="s">
        <v>866</v>
      </c>
      <c r="UUT1027" s="207" t="s">
        <v>17</v>
      </c>
      <c r="UUU1027" s="211">
        <v>1</v>
      </c>
      <c r="UUV1027" s="207" t="s">
        <v>540</v>
      </c>
      <c r="UUW1027" s="208">
        <v>900</v>
      </c>
      <c r="UUX1027" s="208">
        <v>900</v>
      </c>
      <c r="UUY1027" s="209">
        <v>27</v>
      </c>
      <c r="UUZ1027" s="210" t="s">
        <v>538</v>
      </c>
      <c r="UVA1027" s="210" t="s">
        <v>866</v>
      </c>
      <c r="UVB1027" s="207" t="s">
        <v>17</v>
      </c>
      <c r="UVC1027" s="211">
        <v>1</v>
      </c>
      <c r="UVD1027" s="207" t="s">
        <v>540</v>
      </c>
      <c r="UVE1027" s="208">
        <v>900</v>
      </c>
      <c r="UVF1027" s="208">
        <v>900</v>
      </c>
      <c r="UVG1027" s="209">
        <v>27</v>
      </c>
      <c r="UVH1027" s="210" t="s">
        <v>538</v>
      </c>
      <c r="UVI1027" s="210" t="s">
        <v>866</v>
      </c>
      <c r="UVJ1027" s="207" t="s">
        <v>17</v>
      </c>
      <c r="UVK1027" s="211">
        <v>1</v>
      </c>
      <c r="UVL1027" s="207" t="s">
        <v>540</v>
      </c>
      <c r="UVM1027" s="208">
        <v>900</v>
      </c>
      <c r="UVN1027" s="208">
        <v>900</v>
      </c>
      <c r="UVO1027" s="209">
        <v>27</v>
      </c>
      <c r="UVP1027" s="210" t="s">
        <v>538</v>
      </c>
      <c r="UVQ1027" s="210" t="s">
        <v>866</v>
      </c>
      <c r="UVR1027" s="207" t="s">
        <v>17</v>
      </c>
      <c r="UVS1027" s="211">
        <v>1</v>
      </c>
      <c r="UVT1027" s="207" t="s">
        <v>540</v>
      </c>
      <c r="UVU1027" s="208">
        <v>900</v>
      </c>
      <c r="UVV1027" s="208">
        <v>900</v>
      </c>
      <c r="UVW1027" s="209">
        <v>27</v>
      </c>
      <c r="UVX1027" s="210" t="s">
        <v>538</v>
      </c>
      <c r="UVY1027" s="210" t="s">
        <v>866</v>
      </c>
      <c r="UVZ1027" s="207" t="s">
        <v>17</v>
      </c>
      <c r="UWA1027" s="211">
        <v>1</v>
      </c>
      <c r="UWB1027" s="207" t="s">
        <v>540</v>
      </c>
      <c r="UWC1027" s="208">
        <v>900</v>
      </c>
      <c r="UWD1027" s="208">
        <v>900</v>
      </c>
      <c r="UWE1027" s="209">
        <v>27</v>
      </c>
      <c r="UWF1027" s="210" t="s">
        <v>538</v>
      </c>
      <c r="UWG1027" s="210" t="s">
        <v>866</v>
      </c>
      <c r="UWH1027" s="207" t="s">
        <v>17</v>
      </c>
      <c r="UWI1027" s="211">
        <v>1</v>
      </c>
      <c r="UWJ1027" s="207" t="s">
        <v>540</v>
      </c>
      <c r="UWK1027" s="208">
        <v>900</v>
      </c>
      <c r="UWL1027" s="208">
        <v>900</v>
      </c>
      <c r="UWM1027" s="209">
        <v>27</v>
      </c>
      <c r="UWN1027" s="210" t="s">
        <v>538</v>
      </c>
      <c r="UWO1027" s="210" t="s">
        <v>866</v>
      </c>
      <c r="UWP1027" s="207" t="s">
        <v>17</v>
      </c>
      <c r="UWQ1027" s="211">
        <v>1</v>
      </c>
      <c r="UWR1027" s="207" t="s">
        <v>540</v>
      </c>
      <c r="UWS1027" s="208">
        <v>900</v>
      </c>
      <c r="UWT1027" s="208">
        <v>900</v>
      </c>
      <c r="UWU1027" s="209">
        <v>27</v>
      </c>
      <c r="UWV1027" s="210" t="s">
        <v>538</v>
      </c>
      <c r="UWW1027" s="210" t="s">
        <v>866</v>
      </c>
      <c r="UWX1027" s="207" t="s">
        <v>17</v>
      </c>
      <c r="UWY1027" s="211">
        <v>1</v>
      </c>
      <c r="UWZ1027" s="207" t="s">
        <v>540</v>
      </c>
      <c r="UXA1027" s="208">
        <v>900</v>
      </c>
      <c r="UXB1027" s="208">
        <v>900</v>
      </c>
      <c r="UXC1027" s="209">
        <v>27</v>
      </c>
      <c r="UXD1027" s="210" t="s">
        <v>538</v>
      </c>
      <c r="UXE1027" s="210" t="s">
        <v>866</v>
      </c>
      <c r="UXF1027" s="207" t="s">
        <v>17</v>
      </c>
      <c r="UXG1027" s="211">
        <v>1</v>
      </c>
      <c r="UXH1027" s="207" t="s">
        <v>540</v>
      </c>
      <c r="UXI1027" s="208">
        <v>900</v>
      </c>
      <c r="UXJ1027" s="208">
        <v>900</v>
      </c>
      <c r="UXK1027" s="209">
        <v>27</v>
      </c>
      <c r="UXL1027" s="210" t="s">
        <v>538</v>
      </c>
      <c r="UXM1027" s="210" t="s">
        <v>866</v>
      </c>
      <c r="UXN1027" s="207" t="s">
        <v>17</v>
      </c>
      <c r="UXO1027" s="211">
        <v>1</v>
      </c>
      <c r="UXP1027" s="207" t="s">
        <v>540</v>
      </c>
      <c r="UXQ1027" s="208">
        <v>900</v>
      </c>
      <c r="UXR1027" s="208">
        <v>900</v>
      </c>
      <c r="UXS1027" s="209">
        <v>27</v>
      </c>
      <c r="UXT1027" s="210" t="s">
        <v>538</v>
      </c>
      <c r="UXU1027" s="210" t="s">
        <v>866</v>
      </c>
      <c r="UXV1027" s="207" t="s">
        <v>17</v>
      </c>
      <c r="UXW1027" s="211">
        <v>1</v>
      </c>
      <c r="UXX1027" s="207" t="s">
        <v>540</v>
      </c>
      <c r="UXY1027" s="208">
        <v>900</v>
      </c>
      <c r="UXZ1027" s="208">
        <v>900</v>
      </c>
      <c r="UYA1027" s="209">
        <v>27</v>
      </c>
      <c r="UYB1027" s="210" t="s">
        <v>538</v>
      </c>
      <c r="UYC1027" s="210" t="s">
        <v>866</v>
      </c>
      <c r="UYD1027" s="207" t="s">
        <v>17</v>
      </c>
      <c r="UYE1027" s="211">
        <v>1</v>
      </c>
      <c r="UYF1027" s="207" t="s">
        <v>540</v>
      </c>
      <c r="UYG1027" s="208">
        <v>900</v>
      </c>
      <c r="UYH1027" s="208">
        <v>900</v>
      </c>
      <c r="UYI1027" s="209">
        <v>27</v>
      </c>
      <c r="UYJ1027" s="210" t="s">
        <v>538</v>
      </c>
      <c r="UYK1027" s="210" t="s">
        <v>866</v>
      </c>
      <c r="UYL1027" s="207" t="s">
        <v>17</v>
      </c>
      <c r="UYM1027" s="211">
        <v>1</v>
      </c>
      <c r="UYN1027" s="207" t="s">
        <v>540</v>
      </c>
      <c r="UYO1027" s="208">
        <v>900</v>
      </c>
      <c r="UYP1027" s="208">
        <v>900</v>
      </c>
      <c r="UYQ1027" s="209">
        <v>27</v>
      </c>
      <c r="UYR1027" s="210" t="s">
        <v>538</v>
      </c>
      <c r="UYS1027" s="210" t="s">
        <v>866</v>
      </c>
      <c r="UYT1027" s="207" t="s">
        <v>17</v>
      </c>
      <c r="UYU1027" s="211">
        <v>1</v>
      </c>
      <c r="UYV1027" s="207" t="s">
        <v>540</v>
      </c>
      <c r="UYW1027" s="208">
        <v>900</v>
      </c>
      <c r="UYX1027" s="208">
        <v>900</v>
      </c>
      <c r="UYY1027" s="209">
        <v>27</v>
      </c>
      <c r="UYZ1027" s="210" t="s">
        <v>538</v>
      </c>
      <c r="UZA1027" s="210" t="s">
        <v>866</v>
      </c>
      <c r="UZB1027" s="207" t="s">
        <v>17</v>
      </c>
      <c r="UZC1027" s="211">
        <v>1</v>
      </c>
      <c r="UZD1027" s="207" t="s">
        <v>540</v>
      </c>
      <c r="UZE1027" s="208">
        <v>900</v>
      </c>
      <c r="UZF1027" s="208">
        <v>900</v>
      </c>
      <c r="UZG1027" s="209">
        <v>27</v>
      </c>
      <c r="UZH1027" s="210" t="s">
        <v>538</v>
      </c>
      <c r="UZI1027" s="210" t="s">
        <v>866</v>
      </c>
      <c r="UZJ1027" s="207" t="s">
        <v>17</v>
      </c>
      <c r="UZK1027" s="211">
        <v>1</v>
      </c>
      <c r="UZL1027" s="207" t="s">
        <v>540</v>
      </c>
      <c r="UZM1027" s="208">
        <v>900</v>
      </c>
      <c r="UZN1027" s="208">
        <v>900</v>
      </c>
      <c r="UZO1027" s="209">
        <v>27</v>
      </c>
      <c r="UZP1027" s="210" t="s">
        <v>538</v>
      </c>
      <c r="UZQ1027" s="210" t="s">
        <v>866</v>
      </c>
      <c r="UZR1027" s="207" t="s">
        <v>17</v>
      </c>
      <c r="UZS1027" s="211">
        <v>1</v>
      </c>
      <c r="UZT1027" s="207" t="s">
        <v>540</v>
      </c>
      <c r="UZU1027" s="208">
        <v>900</v>
      </c>
      <c r="UZV1027" s="208">
        <v>900</v>
      </c>
      <c r="UZW1027" s="209">
        <v>27</v>
      </c>
      <c r="UZX1027" s="210" t="s">
        <v>538</v>
      </c>
      <c r="UZY1027" s="210" t="s">
        <v>866</v>
      </c>
      <c r="UZZ1027" s="207" t="s">
        <v>17</v>
      </c>
      <c r="VAA1027" s="211">
        <v>1</v>
      </c>
      <c r="VAB1027" s="207" t="s">
        <v>540</v>
      </c>
      <c r="VAC1027" s="208">
        <v>900</v>
      </c>
      <c r="VAD1027" s="208">
        <v>900</v>
      </c>
      <c r="VAE1027" s="209">
        <v>27</v>
      </c>
      <c r="VAF1027" s="210" t="s">
        <v>538</v>
      </c>
      <c r="VAG1027" s="210" t="s">
        <v>866</v>
      </c>
      <c r="VAH1027" s="207" t="s">
        <v>17</v>
      </c>
      <c r="VAI1027" s="211">
        <v>1</v>
      </c>
      <c r="VAJ1027" s="207" t="s">
        <v>540</v>
      </c>
      <c r="VAK1027" s="208">
        <v>900</v>
      </c>
      <c r="VAL1027" s="208">
        <v>900</v>
      </c>
      <c r="VAM1027" s="209">
        <v>27</v>
      </c>
      <c r="VAN1027" s="210" t="s">
        <v>538</v>
      </c>
      <c r="VAO1027" s="210" t="s">
        <v>866</v>
      </c>
      <c r="VAP1027" s="207" t="s">
        <v>17</v>
      </c>
      <c r="VAQ1027" s="211">
        <v>1</v>
      </c>
      <c r="VAR1027" s="207" t="s">
        <v>540</v>
      </c>
      <c r="VAS1027" s="208">
        <v>900</v>
      </c>
      <c r="VAT1027" s="208">
        <v>900</v>
      </c>
      <c r="VAU1027" s="209">
        <v>27</v>
      </c>
      <c r="VAV1027" s="210" t="s">
        <v>538</v>
      </c>
      <c r="VAW1027" s="210" t="s">
        <v>866</v>
      </c>
      <c r="VAX1027" s="207" t="s">
        <v>17</v>
      </c>
      <c r="VAY1027" s="211">
        <v>1</v>
      </c>
      <c r="VAZ1027" s="207" t="s">
        <v>540</v>
      </c>
      <c r="VBA1027" s="208">
        <v>900</v>
      </c>
      <c r="VBB1027" s="208">
        <v>900</v>
      </c>
      <c r="VBC1027" s="209">
        <v>27</v>
      </c>
      <c r="VBD1027" s="210" t="s">
        <v>538</v>
      </c>
      <c r="VBE1027" s="210" t="s">
        <v>866</v>
      </c>
      <c r="VBF1027" s="207" t="s">
        <v>17</v>
      </c>
      <c r="VBG1027" s="211">
        <v>1</v>
      </c>
      <c r="VBH1027" s="207" t="s">
        <v>540</v>
      </c>
      <c r="VBI1027" s="208">
        <v>900</v>
      </c>
      <c r="VBJ1027" s="208">
        <v>900</v>
      </c>
      <c r="VBK1027" s="209">
        <v>27</v>
      </c>
      <c r="VBL1027" s="210" t="s">
        <v>538</v>
      </c>
      <c r="VBM1027" s="210" t="s">
        <v>866</v>
      </c>
      <c r="VBN1027" s="207" t="s">
        <v>17</v>
      </c>
      <c r="VBO1027" s="211">
        <v>1</v>
      </c>
      <c r="VBP1027" s="207" t="s">
        <v>540</v>
      </c>
      <c r="VBQ1027" s="208">
        <v>900</v>
      </c>
      <c r="VBR1027" s="208">
        <v>900</v>
      </c>
      <c r="VBS1027" s="209">
        <v>27</v>
      </c>
      <c r="VBT1027" s="210" t="s">
        <v>538</v>
      </c>
      <c r="VBU1027" s="210" t="s">
        <v>866</v>
      </c>
      <c r="VBV1027" s="207" t="s">
        <v>17</v>
      </c>
      <c r="VBW1027" s="211">
        <v>1</v>
      </c>
      <c r="VBX1027" s="207" t="s">
        <v>540</v>
      </c>
      <c r="VBY1027" s="208">
        <v>900</v>
      </c>
      <c r="VBZ1027" s="208">
        <v>900</v>
      </c>
      <c r="VCA1027" s="209">
        <v>27</v>
      </c>
      <c r="VCB1027" s="210" t="s">
        <v>538</v>
      </c>
      <c r="VCC1027" s="210" t="s">
        <v>866</v>
      </c>
      <c r="VCD1027" s="207" t="s">
        <v>17</v>
      </c>
      <c r="VCE1027" s="211">
        <v>1</v>
      </c>
      <c r="VCF1027" s="207" t="s">
        <v>540</v>
      </c>
      <c r="VCG1027" s="208">
        <v>900</v>
      </c>
      <c r="VCH1027" s="208">
        <v>900</v>
      </c>
      <c r="VCI1027" s="209">
        <v>27</v>
      </c>
      <c r="VCJ1027" s="210" t="s">
        <v>538</v>
      </c>
      <c r="VCK1027" s="210" t="s">
        <v>866</v>
      </c>
      <c r="VCL1027" s="207" t="s">
        <v>17</v>
      </c>
      <c r="VCM1027" s="211">
        <v>1</v>
      </c>
      <c r="VCN1027" s="207" t="s">
        <v>540</v>
      </c>
      <c r="VCO1027" s="208">
        <v>900</v>
      </c>
      <c r="VCP1027" s="208">
        <v>900</v>
      </c>
      <c r="VCQ1027" s="209">
        <v>27</v>
      </c>
      <c r="VCR1027" s="210" t="s">
        <v>538</v>
      </c>
      <c r="VCS1027" s="210" t="s">
        <v>866</v>
      </c>
      <c r="VCT1027" s="207" t="s">
        <v>17</v>
      </c>
      <c r="VCU1027" s="211">
        <v>1</v>
      </c>
      <c r="VCV1027" s="207" t="s">
        <v>540</v>
      </c>
      <c r="VCW1027" s="208">
        <v>900</v>
      </c>
      <c r="VCX1027" s="208">
        <v>900</v>
      </c>
      <c r="VCY1027" s="209">
        <v>27</v>
      </c>
      <c r="VCZ1027" s="210" t="s">
        <v>538</v>
      </c>
      <c r="VDA1027" s="210" t="s">
        <v>866</v>
      </c>
      <c r="VDB1027" s="207" t="s">
        <v>17</v>
      </c>
      <c r="VDC1027" s="211">
        <v>1</v>
      </c>
      <c r="VDD1027" s="207" t="s">
        <v>540</v>
      </c>
      <c r="VDE1027" s="208">
        <v>900</v>
      </c>
      <c r="VDF1027" s="208">
        <v>900</v>
      </c>
      <c r="VDG1027" s="209">
        <v>27</v>
      </c>
      <c r="VDH1027" s="210" t="s">
        <v>538</v>
      </c>
      <c r="VDI1027" s="210" t="s">
        <v>866</v>
      </c>
      <c r="VDJ1027" s="207" t="s">
        <v>17</v>
      </c>
      <c r="VDK1027" s="211">
        <v>1</v>
      </c>
      <c r="VDL1027" s="207" t="s">
        <v>540</v>
      </c>
      <c r="VDM1027" s="208">
        <v>900</v>
      </c>
      <c r="VDN1027" s="208">
        <v>900</v>
      </c>
      <c r="VDO1027" s="209">
        <v>27</v>
      </c>
      <c r="VDP1027" s="210" t="s">
        <v>538</v>
      </c>
      <c r="VDQ1027" s="210" t="s">
        <v>866</v>
      </c>
      <c r="VDR1027" s="207" t="s">
        <v>17</v>
      </c>
      <c r="VDS1027" s="211">
        <v>1</v>
      </c>
      <c r="VDT1027" s="207" t="s">
        <v>540</v>
      </c>
      <c r="VDU1027" s="208">
        <v>900</v>
      </c>
      <c r="VDV1027" s="208">
        <v>900</v>
      </c>
      <c r="VDW1027" s="209">
        <v>27</v>
      </c>
      <c r="VDX1027" s="210" t="s">
        <v>538</v>
      </c>
      <c r="VDY1027" s="210" t="s">
        <v>866</v>
      </c>
      <c r="VDZ1027" s="207" t="s">
        <v>17</v>
      </c>
      <c r="VEA1027" s="211">
        <v>1</v>
      </c>
      <c r="VEB1027" s="207" t="s">
        <v>540</v>
      </c>
      <c r="VEC1027" s="208">
        <v>900</v>
      </c>
      <c r="VED1027" s="208">
        <v>900</v>
      </c>
      <c r="VEE1027" s="209">
        <v>27</v>
      </c>
      <c r="VEF1027" s="210" t="s">
        <v>538</v>
      </c>
      <c r="VEG1027" s="210" t="s">
        <v>866</v>
      </c>
      <c r="VEH1027" s="207" t="s">
        <v>17</v>
      </c>
      <c r="VEI1027" s="211">
        <v>1</v>
      </c>
      <c r="VEJ1027" s="207" t="s">
        <v>540</v>
      </c>
      <c r="VEK1027" s="208">
        <v>900</v>
      </c>
      <c r="VEL1027" s="208">
        <v>900</v>
      </c>
      <c r="VEM1027" s="209">
        <v>27</v>
      </c>
      <c r="VEN1027" s="210" t="s">
        <v>538</v>
      </c>
      <c r="VEO1027" s="210" t="s">
        <v>866</v>
      </c>
      <c r="VEP1027" s="207" t="s">
        <v>17</v>
      </c>
      <c r="VEQ1027" s="211">
        <v>1</v>
      </c>
      <c r="VER1027" s="207" t="s">
        <v>540</v>
      </c>
      <c r="VES1027" s="208">
        <v>900</v>
      </c>
      <c r="VET1027" s="208">
        <v>900</v>
      </c>
      <c r="VEU1027" s="209">
        <v>27</v>
      </c>
      <c r="VEV1027" s="210" t="s">
        <v>538</v>
      </c>
      <c r="VEW1027" s="210" t="s">
        <v>866</v>
      </c>
      <c r="VEX1027" s="207" t="s">
        <v>17</v>
      </c>
      <c r="VEY1027" s="211">
        <v>1</v>
      </c>
      <c r="VEZ1027" s="207" t="s">
        <v>540</v>
      </c>
      <c r="VFA1027" s="208">
        <v>900</v>
      </c>
      <c r="VFB1027" s="208">
        <v>900</v>
      </c>
      <c r="VFC1027" s="209">
        <v>27</v>
      </c>
      <c r="VFD1027" s="210" t="s">
        <v>538</v>
      </c>
      <c r="VFE1027" s="210" t="s">
        <v>866</v>
      </c>
      <c r="VFF1027" s="207" t="s">
        <v>17</v>
      </c>
      <c r="VFG1027" s="211">
        <v>1</v>
      </c>
      <c r="VFH1027" s="207" t="s">
        <v>540</v>
      </c>
      <c r="VFI1027" s="208">
        <v>900</v>
      </c>
      <c r="VFJ1027" s="208">
        <v>900</v>
      </c>
      <c r="VFK1027" s="209">
        <v>27</v>
      </c>
      <c r="VFL1027" s="210" t="s">
        <v>538</v>
      </c>
      <c r="VFM1027" s="210" t="s">
        <v>866</v>
      </c>
      <c r="VFN1027" s="207" t="s">
        <v>17</v>
      </c>
      <c r="VFO1027" s="211">
        <v>1</v>
      </c>
      <c r="VFP1027" s="207" t="s">
        <v>540</v>
      </c>
      <c r="VFQ1027" s="208">
        <v>900</v>
      </c>
      <c r="VFR1027" s="208">
        <v>900</v>
      </c>
      <c r="VFS1027" s="209">
        <v>27</v>
      </c>
      <c r="VFT1027" s="210" t="s">
        <v>538</v>
      </c>
      <c r="VFU1027" s="210" t="s">
        <v>866</v>
      </c>
      <c r="VFV1027" s="207" t="s">
        <v>17</v>
      </c>
      <c r="VFW1027" s="211">
        <v>1</v>
      </c>
      <c r="VFX1027" s="207" t="s">
        <v>540</v>
      </c>
      <c r="VFY1027" s="208">
        <v>900</v>
      </c>
      <c r="VFZ1027" s="208">
        <v>900</v>
      </c>
      <c r="VGA1027" s="209">
        <v>27</v>
      </c>
      <c r="VGB1027" s="210" t="s">
        <v>538</v>
      </c>
      <c r="VGC1027" s="210" t="s">
        <v>866</v>
      </c>
      <c r="VGD1027" s="207" t="s">
        <v>17</v>
      </c>
      <c r="VGE1027" s="211">
        <v>1</v>
      </c>
      <c r="VGF1027" s="207" t="s">
        <v>540</v>
      </c>
      <c r="VGG1027" s="208">
        <v>900</v>
      </c>
      <c r="VGH1027" s="208">
        <v>900</v>
      </c>
      <c r="VGI1027" s="209">
        <v>27</v>
      </c>
      <c r="VGJ1027" s="210" t="s">
        <v>538</v>
      </c>
      <c r="VGK1027" s="210" t="s">
        <v>866</v>
      </c>
      <c r="VGL1027" s="207" t="s">
        <v>17</v>
      </c>
      <c r="VGM1027" s="211">
        <v>1</v>
      </c>
      <c r="VGN1027" s="207" t="s">
        <v>540</v>
      </c>
      <c r="VGO1027" s="208">
        <v>900</v>
      </c>
      <c r="VGP1027" s="208">
        <v>900</v>
      </c>
      <c r="VGQ1027" s="209">
        <v>27</v>
      </c>
      <c r="VGR1027" s="210" t="s">
        <v>538</v>
      </c>
      <c r="VGS1027" s="210" t="s">
        <v>866</v>
      </c>
      <c r="VGT1027" s="207" t="s">
        <v>17</v>
      </c>
      <c r="VGU1027" s="211">
        <v>1</v>
      </c>
      <c r="VGV1027" s="207" t="s">
        <v>540</v>
      </c>
      <c r="VGW1027" s="208">
        <v>900</v>
      </c>
      <c r="VGX1027" s="208">
        <v>900</v>
      </c>
      <c r="VGY1027" s="209">
        <v>27</v>
      </c>
      <c r="VGZ1027" s="210" t="s">
        <v>538</v>
      </c>
      <c r="VHA1027" s="210" t="s">
        <v>866</v>
      </c>
      <c r="VHB1027" s="207" t="s">
        <v>17</v>
      </c>
      <c r="VHC1027" s="211">
        <v>1</v>
      </c>
      <c r="VHD1027" s="207" t="s">
        <v>540</v>
      </c>
      <c r="VHE1027" s="208">
        <v>900</v>
      </c>
      <c r="VHF1027" s="208">
        <v>900</v>
      </c>
      <c r="VHG1027" s="209">
        <v>27</v>
      </c>
      <c r="VHH1027" s="210" t="s">
        <v>538</v>
      </c>
      <c r="VHI1027" s="210" t="s">
        <v>866</v>
      </c>
      <c r="VHJ1027" s="207" t="s">
        <v>17</v>
      </c>
      <c r="VHK1027" s="211">
        <v>1</v>
      </c>
      <c r="VHL1027" s="207" t="s">
        <v>540</v>
      </c>
      <c r="VHM1027" s="208">
        <v>900</v>
      </c>
      <c r="VHN1027" s="208">
        <v>900</v>
      </c>
      <c r="VHO1027" s="209">
        <v>27</v>
      </c>
      <c r="VHP1027" s="210" t="s">
        <v>538</v>
      </c>
      <c r="VHQ1027" s="210" t="s">
        <v>866</v>
      </c>
      <c r="VHR1027" s="207" t="s">
        <v>17</v>
      </c>
      <c r="VHS1027" s="211">
        <v>1</v>
      </c>
      <c r="VHT1027" s="207" t="s">
        <v>540</v>
      </c>
      <c r="VHU1027" s="208">
        <v>900</v>
      </c>
      <c r="VHV1027" s="208">
        <v>900</v>
      </c>
      <c r="VHW1027" s="209">
        <v>27</v>
      </c>
      <c r="VHX1027" s="210" t="s">
        <v>538</v>
      </c>
      <c r="VHY1027" s="210" t="s">
        <v>866</v>
      </c>
      <c r="VHZ1027" s="207" t="s">
        <v>17</v>
      </c>
      <c r="VIA1027" s="211">
        <v>1</v>
      </c>
      <c r="VIB1027" s="207" t="s">
        <v>540</v>
      </c>
      <c r="VIC1027" s="208">
        <v>900</v>
      </c>
      <c r="VID1027" s="208">
        <v>900</v>
      </c>
      <c r="VIE1027" s="209">
        <v>27</v>
      </c>
      <c r="VIF1027" s="210" t="s">
        <v>538</v>
      </c>
      <c r="VIG1027" s="210" t="s">
        <v>866</v>
      </c>
      <c r="VIH1027" s="207" t="s">
        <v>17</v>
      </c>
      <c r="VII1027" s="211">
        <v>1</v>
      </c>
      <c r="VIJ1027" s="207" t="s">
        <v>540</v>
      </c>
      <c r="VIK1027" s="208">
        <v>900</v>
      </c>
      <c r="VIL1027" s="208">
        <v>900</v>
      </c>
      <c r="VIM1027" s="209">
        <v>27</v>
      </c>
      <c r="VIN1027" s="210" t="s">
        <v>538</v>
      </c>
      <c r="VIO1027" s="210" t="s">
        <v>866</v>
      </c>
      <c r="VIP1027" s="207" t="s">
        <v>17</v>
      </c>
      <c r="VIQ1027" s="211">
        <v>1</v>
      </c>
      <c r="VIR1027" s="207" t="s">
        <v>540</v>
      </c>
      <c r="VIS1027" s="208">
        <v>900</v>
      </c>
      <c r="VIT1027" s="208">
        <v>900</v>
      </c>
      <c r="VIU1027" s="209">
        <v>27</v>
      </c>
      <c r="VIV1027" s="210" t="s">
        <v>538</v>
      </c>
      <c r="VIW1027" s="210" t="s">
        <v>866</v>
      </c>
      <c r="VIX1027" s="207" t="s">
        <v>17</v>
      </c>
      <c r="VIY1027" s="211">
        <v>1</v>
      </c>
      <c r="VIZ1027" s="207" t="s">
        <v>540</v>
      </c>
      <c r="VJA1027" s="208">
        <v>900</v>
      </c>
      <c r="VJB1027" s="208">
        <v>900</v>
      </c>
      <c r="VJC1027" s="209">
        <v>27</v>
      </c>
      <c r="VJD1027" s="210" t="s">
        <v>538</v>
      </c>
      <c r="VJE1027" s="210" t="s">
        <v>866</v>
      </c>
      <c r="VJF1027" s="207" t="s">
        <v>17</v>
      </c>
      <c r="VJG1027" s="211">
        <v>1</v>
      </c>
      <c r="VJH1027" s="207" t="s">
        <v>540</v>
      </c>
      <c r="VJI1027" s="208">
        <v>900</v>
      </c>
      <c r="VJJ1027" s="208">
        <v>900</v>
      </c>
      <c r="VJK1027" s="209">
        <v>27</v>
      </c>
      <c r="VJL1027" s="210" t="s">
        <v>538</v>
      </c>
      <c r="VJM1027" s="210" t="s">
        <v>866</v>
      </c>
      <c r="VJN1027" s="207" t="s">
        <v>17</v>
      </c>
      <c r="VJO1027" s="211">
        <v>1</v>
      </c>
      <c r="VJP1027" s="207" t="s">
        <v>540</v>
      </c>
      <c r="VJQ1027" s="208">
        <v>900</v>
      </c>
      <c r="VJR1027" s="208">
        <v>900</v>
      </c>
      <c r="VJS1027" s="209">
        <v>27</v>
      </c>
      <c r="VJT1027" s="210" t="s">
        <v>538</v>
      </c>
      <c r="VJU1027" s="210" t="s">
        <v>866</v>
      </c>
      <c r="VJV1027" s="207" t="s">
        <v>17</v>
      </c>
      <c r="VJW1027" s="211">
        <v>1</v>
      </c>
      <c r="VJX1027" s="207" t="s">
        <v>540</v>
      </c>
      <c r="VJY1027" s="208">
        <v>900</v>
      </c>
      <c r="VJZ1027" s="208">
        <v>900</v>
      </c>
      <c r="VKA1027" s="209">
        <v>27</v>
      </c>
      <c r="VKB1027" s="210" t="s">
        <v>538</v>
      </c>
      <c r="VKC1027" s="210" t="s">
        <v>866</v>
      </c>
      <c r="VKD1027" s="207" t="s">
        <v>17</v>
      </c>
      <c r="VKE1027" s="211">
        <v>1</v>
      </c>
      <c r="VKF1027" s="207" t="s">
        <v>540</v>
      </c>
      <c r="VKG1027" s="208">
        <v>900</v>
      </c>
      <c r="VKH1027" s="208">
        <v>900</v>
      </c>
      <c r="VKI1027" s="209">
        <v>27</v>
      </c>
      <c r="VKJ1027" s="210" t="s">
        <v>538</v>
      </c>
      <c r="VKK1027" s="210" t="s">
        <v>866</v>
      </c>
      <c r="VKL1027" s="207" t="s">
        <v>17</v>
      </c>
      <c r="VKM1027" s="211">
        <v>1</v>
      </c>
      <c r="VKN1027" s="207" t="s">
        <v>540</v>
      </c>
      <c r="VKO1027" s="208">
        <v>900</v>
      </c>
      <c r="VKP1027" s="208">
        <v>900</v>
      </c>
      <c r="VKQ1027" s="209">
        <v>27</v>
      </c>
      <c r="VKR1027" s="210" t="s">
        <v>538</v>
      </c>
      <c r="VKS1027" s="210" t="s">
        <v>866</v>
      </c>
      <c r="VKT1027" s="207" t="s">
        <v>17</v>
      </c>
      <c r="VKU1027" s="211">
        <v>1</v>
      </c>
      <c r="VKV1027" s="207" t="s">
        <v>540</v>
      </c>
      <c r="VKW1027" s="208">
        <v>900</v>
      </c>
      <c r="VKX1027" s="208">
        <v>900</v>
      </c>
      <c r="VKY1027" s="209">
        <v>27</v>
      </c>
      <c r="VKZ1027" s="210" t="s">
        <v>538</v>
      </c>
      <c r="VLA1027" s="210" t="s">
        <v>866</v>
      </c>
      <c r="VLB1027" s="207" t="s">
        <v>17</v>
      </c>
      <c r="VLC1027" s="211">
        <v>1</v>
      </c>
      <c r="VLD1027" s="207" t="s">
        <v>540</v>
      </c>
      <c r="VLE1027" s="208">
        <v>900</v>
      </c>
      <c r="VLF1027" s="208">
        <v>900</v>
      </c>
      <c r="VLG1027" s="209">
        <v>27</v>
      </c>
      <c r="VLH1027" s="210" t="s">
        <v>538</v>
      </c>
      <c r="VLI1027" s="210" t="s">
        <v>866</v>
      </c>
      <c r="VLJ1027" s="207" t="s">
        <v>17</v>
      </c>
      <c r="VLK1027" s="211">
        <v>1</v>
      </c>
      <c r="VLL1027" s="207" t="s">
        <v>540</v>
      </c>
      <c r="VLM1027" s="208">
        <v>900</v>
      </c>
      <c r="VLN1027" s="208">
        <v>900</v>
      </c>
      <c r="VLO1027" s="209">
        <v>27</v>
      </c>
      <c r="VLP1027" s="210" t="s">
        <v>538</v>
      </c>
      <c r="VLQ1027" s="210" t="s">
        <v>866</v>
      </c>
      <c r="VLR1027" s="207" t="s">
        <v>17</v>
      </c>
      <c r="VLS1027" s="211">
        <v>1</v>
      </c>
      <c r="VLT1027" s="207" t="s">
        <v>540</v>
      </c>
      <c r="VLU1027" s="208">
        <v>900</v>
      </c>
      <c r="VLV1027" s="208">
        <v>900</v>
      </c>
      <c r="VLW1027" s="209">
        <v>27</v>
      </c>
      <c r="VLX1027" s="210" t="s">
        <v>538</v>
      </c>
      <c r="VLY1027" s="210" t="s">
        <v>866</v>
      </c>
      <c r="VLZ1027" s="207" t="s">
        <v>17</v>
      </c>
      <c r="VMA1027" s="211">
        <v>1</v>
      </c>
      <c r="VMB1027" s="207" t="s">
        <v>540</v>
      </c>
      <c r="VMC1027" s="208">
        <v>900</v>
      </c>
      <c r="VMD1027" s="208">
        <v>900</v>
      </c>
      <c r="VME1027" s="209">
        <v>27</v>
      </c>
      <c r="VMF1027" s="210" t="s">
        <v>538</v>
      </c>
      <c r="VMG1027" s="210" t="s">
        <v>866</v>
      </c>
      <c r="VMH1027" s="207" t="s">
        <v>17</v>
      </c>
      <c r="VMI1027" s="211">
        <v>1</v>
      </c>
      <c r="VMJ1027" s="207" t="s">
        <v>540</v>
      </c>
      <c r="VMK1027" s="208">
        <v>900</v>
      </c>
      <c r="VML1027" s="208">
        <v>900</v>
      </c>
      <c r="VMM1027" s="209">
        <v>27</v>
      </c>
      <c r="VMN1027" s="210" t="s">
        <v>538</v>
      </c>
      <c r="VMO1027" s="210" t="s">
        <v>866</v>
      </c>
      <c r="VMP1027" s="207" t="s">
        <v>17</v>
      </c>
      <c r="VMQ1027" s="211">
        <v>1</v>
      </c>
      <c r="VMR1027" s="207" t="s">
        <v>540</v>
      </c>
      <c r="VMS1027" s="208">
        <v>900</v>
      </c>
      <c r="VMT1027" s="208">
        <v>900</v>
      </c>
      <c r="VMU1027" s="209">
        <v>27</v>
      </c>
      <c r="VMV1027" s="210" t="s">
        <v>538</v>
      </c>
      <c r="VMW1027" s="210" t="s">
        <v>866</v>
      </c>
      <c r="VMX1027" s="207" t="s">
        <v>17</v>
      </c>
      <c r="VMY1027" s="211">
        <v>1</v>
      </c>
      <c r="VMZ1027" s="207" t="s">
        <v>540</v>
      </c>
      <c r="VNA1027" s="208">
        <v>900</v>
      </c>
      <c r="VNB1027" s="208">
        <v>900</v>
      </c>
      <c r="VNC1027" s="209">
        <v>27</v>
      </c>
      <c r="VND1027" s="210" t="s">
        <v>538</v>
      </c>
      <c r="VNE1027" s="210" t="s">
        <v>866</v>
      </c>
      <c r="VNF1027" s="207" t="s">
        <v>17</v>
      </c>
      <c r="VNG1027" s="211">
        <v>1</v>
      </c>
      <c r="VNH1027" s="207" t="s">
        <v>540</v>
      </c>
      <c r="VNI1027" s="208">
        <v>900</v>
      </c>
      <c r="VNJ1027" s="208">
        <v>900</v>
      </c>
      <c r="VNK1027" s="209">
        <v>27</v>
      </c>
      <c r="VNL1027" s="210" t="s">
        <v>538</v>
      </c>
      <c r="VNM1027" s="210" t="s">
        <v>866</v>
      </c>
      <c r="VNN1027" s="207" t="s">
        <v>17</v>
      </c>
      <c r="VNO1027" s="211">
        <v>1</v>
      </c>
      <c r="VNP1027" s="207" t="s">
        <v>540</v>
      </c>
      <c r="VNQ1027" s="208">
        <v>900</v>
      </c>
      <c r="VNR1027" s="208">
        <v>900</v>
      </c>
      <c r="VNS1027" s="209">
        <v>27</v>
      </c>
      <c r="VNT1027" s="210" t="s">
        <v>538</v>
      </c>
      <c r="VNU1027" s="210" t="s">
        <v>866</v>
      </c>
      <c r="VNV1027" s="207" t="s">
        <v>17</v>
      </c>
      <c r="VNW1027" s="211">
        <v>1</v>
      </c>
      <c r="VNX1027" s="207" t="s">
        <v>540</v>
      </c>
      <c r="VNY1027" s="208">
        <v>900</v>
      </c>
      <c r="VNZ1027" s="208">
        <v>900</v>
      </c>
      <c r="VOA1027" s="209">
        <v>27</v>
      </c>
      <c r="VOB1027" s="210" t="s">
        <v>538</v>
      </c>
      <c r="VOC1027" s="210" t="s">
        <v>866</v>
      </c>
      <c r="VOD1027" s="207" t="s">
        <v>17</v>
      </c>
      <c r="VOE1027" s="211">
        <v>1</v>
      </c>
      <c r="VOF1027" s="207" t="s">
        <v>540</v>
      </c>
      <c r="VOG1027" s="208">
        <v>900</v>
      </c>
      <c r="VOH1027" s="208">
        <v>900</v>
      </c>
      <c r="VOI1027" s="209">
        <v>27</v>
      </c>
      <c r="VOJ1027" s="210" t="s">
        <v>538</v>
      </c>
      <c r="VOK1027" s="210" t="s">
        <v>866</v>
      </c>
      <c r="VOL1027" s="207" t="s">
        <v>17</v>
      </c>
      <c r="VOM1027" s="211">
        <v>1</v>
      </c>
      <c r="VON1027" s="207" t="s">
        <v>540</v>
      </c>
      <c r="VOO1027" s="208">
        <v>900</v>
      </c>
      <c r="VOP1027" s="208">
        <v>900</v>
      </c>
      <c r="VOQ1027" s="209">
        <v>27</v>
      </c>
      <c r="VOR1027" s="210" t="s">
        <v>538</v>
      </c>
      <c r="VOS1027" s="210" t="s">
        <v>866</v>
      </c>
      <c r="VOT1027" s="207" t="s">
        <v>17</v>
      </c>
      <c r="VOU1027" s="211">
        <v>1</v>
      </c>
      <c r="VOV1027" s="207" t="s">
        <v>540</v>
      </c>
      <c r="VOW1027" s="208">
        <v>900</v>
      </c>
      <c r="VOX1027" s="208">
        <v>900</v>
      </c>
      <c r="VOY1027" s="209">
        <v>27</v>
      </c>
      <c r="VOZ1027" s="210" t="s">
        <v>538</v>
      </c>
      <c r="VPA1027" s="210" t="s">
        <v>866</v>
      </c>
      <c r="VPB1027" s="207" t="s">
        <v>17</v>
      </c>
      <c r="VPC1027" s="211">
        <v>1</v>
      </c>
      <c r="VPD1027" s="207" t="s">
        <v>540</v>
      </c>
      <c r="VPE1027" s="208">
        <v>900</v>
      </c>
      <c r="VPF1027" s="208">
        <v>900</v>
      </c>
      <c r="VPG1027" s="209">
        <v>27</v>
      </c>
      <c r="VPH1027" s="210" t="s">
        <v>538</v>
      </c>
      <c r="VPI1027" s="210" t="s">
        <v>866</v>
      </c>
      <c r="VPJ1027" s="207" t="s">
        <v>17</v>
      </c>
      <c r="VPK1027" s="211">
        <v>1</v>
      </c>
      <c r="VPL1027" s="207" t="s">
        <v>540</v>
      </c>
      <c r="VPM1027" s="208">
        <v>900</v>
      </c>
      <c r="VPN1027" s="208">
        <v>900</v>
      </c>
      <c r="VPO1027" s="209">
        <v>27</v>
      </c>
      <c r="VPP1027" s="210" t="s">
        <v>538</v>
      </c>
      <c r="VPQ1027" s="210" t="s">
        <v>866</v>
      </c>
      <c r="VPR1027" s="207" t="s">
        <v>17</v>
      </c>
      <c r="VPS1027" s="211">
        <v>1</v>
      </c>
      <c r="VPT1027" s="207" t="s">
        <v>540</v>
      </c>
      <c r="VPU1027" s="208">
        <v>900</v>
      </c>
      <c r="VPV1027" s="208">
        <v>900</v>
      </c>
      <c r="VPW1027" s="209">
        <v>27</v>
      </c>
      <c r="VPX1027" s="210" t="s">
        <v>538</v>
      </c>
      <c r="VPY1027" s="210" t="s">
        <v>866</v>
      </c>
      <c r="VPZ1027" s="207" t="s">
        <v>17</v>
      </c>
      <c r="VQA1027" s="211">
        <v>1</v>
      </c>
      <c r="VQB1027" s="207" t="s">
        <v>540</v>
      </c>
      <c r="VQC1027" s="208">
        <v>900</v>
      </c>
      <c r="VQD1027" s="208">
        <v>900</v>
      </c>
      <c r="VQE1027" s="209">
        <v>27</v>
      </c>
      <c r="VQF1027" s="210" t="s">
        <v>538</v>
      </c>
      <c r="VQG1027" s="210" t="s">
        <v>866</v>
      </c>
      <c r="VQH1027" s="207" t="s">
        <v>17</v>
      </c>
      <c r="VQI1027" s="211">
        <v>1</v>
      </c>
      <c r="VQJ1027" s="207" t="s">
        <v>540</v>
      </c>
      <c r="VQK1027" s="208">
        <v>900</v>
      </c>
      <c r="VQL1027" s="208">
        <v>900</v>
      </c>
      <c r="VQM1027" s="209">
        <v>27</v>
      </c>
      <c r="VQN1027" s="210" t="s">
        <v>538</v>
      </c>
      <c r="VQO1027" s="210" t="s">
        <v>866</v>
      </c>
      <c r="VQP1027" s="207" t="s">
        <v>17</v>
      </c>
      <c r="VQQ1027" s="211">
        <v>1</v>
      </c>
      <c r="VQR1027" s="207" t="s">
        <v>540</v>
      </c>
      <c r="VQS1027" s="208">
        <v>900</v>
      </c>
      <c r="VQT1027" s="208">
        <v>900</v>
      </c>
      <c r="VQU1027" s="209">
        <v>27</v>
      </c>
      <c r="VQV1027" s="210" t="s">
        <v>538</v>
      </c>
      <c r="VQW1027" s="210" t="s">
        <v>866</v>
      </c>
      <c r="VQX1027" s="207" t="s">
        <v>17</v>
      </c>
      <c r="VQY1027" s="211">
        <v>1</v>
      </c>
      <c r="VQZ1027" s="207" t="s">
        <v>540</v>
      </c>
      <c r="VRA1027" s="208">
        <v>900</v>
      </c>
      <c r="VRB1027" s="208">
        <v>900</v>
      </c>
      <c r="VRC1027" s="209">
        <v>27</v>
      </c>
      <c r="VRD1027" s="210" t="s">
        <v>538</v>
      </c>
      <c r="VRE1027" s="210" t="s">
        <v>866</v>
      </c>
      <c r="VRF1027" s="207" t="s">
        <v>17</v>
      </c>
      <c r="VRG1027" s="211">
        <v>1</v>
      </c>
      <c r="VRH1027" s="207" t="s">
        <v>540</v>
      </c>
      <c r="VRI1027" s="208">
        <v>900</v>
      </c>
      <c r="VRJ1027" s="208">
        <v>900</v>
      </c>
      <c r="VRK1027" s="209">
        <v>27</v>
      </c>
      <c r="VRL1027" s="210" t="s">
        <v>538</v>
      </c>
      <c r="VRM1027" s="210" t="s">
        <v>866</v>
      </c>
      <c r="VRN1027" s="207" t="s">
        <v>17</v>
      </c>
      <c r="VRO1027" s="211">
        <v>1</v>
      </c>
      <c r="VRP1027" s="207" t="s">
        <v>540</v>
      </c>
      <c r="VRQ1027" s="208">
        <v>900</v>
      </c>
      <c r="VRR1027" s="208">
        <v>900</v>
      </c>
      <c r="VRS1027" s="209">
        <v>27</v>
      </c>
      <c r="VRT1027" s="210" t="s">
        <v>538</v>
      </c>
      <c r="VRU1027" s="210" t="s">
        <v>866</v>
      </c>
      <c r="VRV1027" s="207" t="s">
        <v>17</v>
      </c>
      <c r="VRW1027" s="211">
        <v>1</v>
      </c>
      <c r="VRX1027" s="207" t="s">
        <v>540</v>
      </c>
      <c r="VRY1027" s="208">
        <v>900</v>
      </c>
      <c r="VRZ1027" s="208">
        <v>900</v>
      </c>
      <c r="VSA1027" s="209">
        <v>27</v>
      </c>
      <c r="VSB1027" s="210" t="s">
        <v>538</v>
      </c>
      <c r="VSC1027" s="210" t="s">
        <v>866</v>
      </c>
      <c r="VSD1027" s="207" t="s">
        <v>17</v>
      </c>
      <c r="VSE1027" s="211">
        <v>1</v>
      </c>
      <c r="VSF1027" s="207" t="s">
        <v>540</v>
      </c>
      <c r="VSG1027" s="208">
        <v>900</v>
      </c>
      <c r="VSH1027" s="208">
        <v>900</v>
      </c>
      <c r="VSI1027" s="209">
        <v>27</v>
      </c>
      <c r="VSJ1027" s="210" t="s">
        <v>538</v>
      </c>
      <c r="VSK1027" s="210" t="s">
        <v>866</v>
      </c>
      <c r="VSL1027" s="207" t="s">
        <v>17</v>
      </c>
      <c r="VSM1027" s="211">
        <v>1</v>
      </c>
      <c r="VSN1027" s="207" t="s">
        <v>540</v>
      </c>
      <c r="VSO1027" s="208">
        <v>900</v>
      </c>
      <c r="VSP1027" s="208">
        <v>900</v>
      </c>
      <c r="VSQ1027" s="209">
        <v>27</v>
      </c>
      <c r="VSR1027" s="210" t="s">
        <v>538</v>
      </c>
      <c r="VSS1027" s="210" t="s">
        <v>866</v>
      </c>
      <c r="VST1027" s="207" t="s">
        <v>17</v>
      </c>
      <c r="VSU1027" s="211">
        <v>1</v>
      </c>
      <c r="VSV1027" s="207" t="s">
        <v>540</v>
      </c>
      <c r="VSW1027" s="208">
        <v>900</v>
      </c>
      <c r="VSX1027" s="208">
        <v>900</v>
      </c>
      <c r="VSY1027" s="209">
        <v>27</v>
      </c>
      <c r="VSZ1027" s="210" t="s">
        <v>538</v>
      </c>
      <c r="VTA1027" s="210" t="s">
        <v>866</v>
      </c>
      <c r="VTB1027" s="207" t="s">
        <v>17</v>
      </c>
      <c r="VTC1027" s="211">
        <v>1</v>
      </c>
      <c r="VTD1027" s="207" t="s">
        <v>540</v>
      </c>
      <c r="VTE1027" s="208">
        <v>900</v>
      </c>
      <c r="VTF1027" s="208">
        <v>900</v>
      </c>
      <c r="VTG1027" s="209">
        <v>27</v>
      </c>
      <c r="VTH1027" s="210" t="s">
        <v>538</v>
      </c>
      <c r="VTI1027" s="210" t="s">
        <v>866</v>
      </c>
      <c r="VTJ1027" s="207" t="s">
        <v>17</v>
      </c>
      <c r="VTK1027" s="211">
        <v>1</v>
      </c>
      <c r="VTL1027" s="207" t="s">
        <v>540</v>
      </c>
      <c r="VTM1027" s="208">
        <v>900</v>
      </c>
      <c r="VTN1027" s="208">
        <v>900</v>
      </c>
      <c r="VTO1027" s="209">
        <v>27</v>
      </c>
      <c r="VTP1027" s="210" t="s">
        <v>538</v>
      </c>
      <c r="VTQ1027" s="210" t="s">
        <v>866</v>
      </c>
      <c r="VTR1027" s="207" t="s">
        <v>17</v>
      </c>
      <c r="VTS1027" s="211">
        <v>1</v>
      </c>
      <c r="VTT1027" s="207" t="s">
        <v>540</v>
      </c>
      <c r="VTU1027" s="208">
        <v>900</v>
      </c>
      <c r="VTV1027" s="208">
        <v>900</v>
      </c>
      <c r="VTW1027" s="209">
        <v>27</v>
      </c>
      <c r="VTX1027" s="210" t="s">
        <v>538</v>
      </c>
      <c r="VTY1027" s="210" t="s">
        <v>866</v>
      </c>
      <c r="VTZ1027" s="207" t="s">
        <v>17</v>
      </c>
      <c r="VUA1027" s="211">
        <v>1</v>
      </c>
      <c r="VUB1027" s="207" t="s">
        <v>540</v>
      </c>
      <c r="VUC1027" s="208">
        <v>900</v>
      </c>
      <c r="VUD1027" s="208">
        <v>900</v>
      </c>
      <c r="VUE1027" s="209">
        <v>27</v>
      </c>
      <c r="VUF1027" s="210" t="s">
        <v>538</v>
      </c>
      <c r="VUG1027" s="210" t="s">
        <v>866</v>
      </c>
      <c r="VUH1027" s="207" t="s">
        <v>17</v>
      </c>
      <c r="VUI1027" s="211">
        <v>1</v>
      </c>
      <c r="VUJ1027" s="207" t="s">
        <v>540</v>
      </c>
      <c r="VUK1027" s="208">
        <v>900</v>
      </c>
      <c r="VUL1027" s="208">
        <v>900</v>
      </c>
      <c r="VUM1027" s="209">
        <v>27</v>
      </c>
      <c r="VUN1027" s="210" t="s">
        <v>538</v>
      </c>
      <c r="VUO1027" s="210" t="s">
        <v>866</v>
      </c>
      <c r="VUP1027" s="207" t="s">
        <v>17</v>
      </c>
      <c r="VUQ1027" s="211">
        <v>1</v>
      </c>
      <c r="VUR1027" s="207" t="s">
        <v>540</v>
      </c>
      <c r="VUS1027" s="208">
        <v>900</v>
      </c>
      <c r="VUT1027" s="208">
        <v>900</v>
      </c>
      <c r="VUU1027" s="209">
        <v>27</v>
      </c>
      <c r="VUV1027" s="210" t="s">
        <v>538</v>
      </c>
      <c r="VUW1027" s="210" t="s">
        <v>866</v>
      </c>
      <c r="VUX1027" s="207" t="s">
        <v>17</v>
      </c>
      <c r="VUY1027" s="211">
        <v>1</v>
      </c>
      <c r="VUZ1027" s="207" t="s">
        <v>540</v>
      </c>
      <c r="VVA1027" s="208">
        <v>900</v>
      </c>
      <c r="VVB1027" s="208">
        <v>900</v>
      </c>
      <c r="VVC1027" s="209">
        <v>27</v>
      </c>
      <c r="VVD1027" s="210" t="s">
        <v>538</v>
      </c>
      <c r="VVE1027" s="210" t="s">
        <v>866</v>
      </c>
      <c r="VVF1027" s="207" t="s">
        <v>17</v>
      </c>
      <c r="VVG1027" s="211">
        <v>1</v>
      </c>
      <c r="VVH1027" s="207" t="s">
        <v>540</v>
      </c>
      <c r="VVI1027" s="208">
        <v>900</v>
      </c>
      <c r="VVJ1027" s="208">
        <v>900</v>
      </c>
      <c r="VVK1027" s="209">
        <v>27</v>
      </c>
      <c r="VVL1027" s="210" t="s">
        <v>538</v>
      </c>
      <c r="VVM1027" s="210" t="s">
        <v>866</v>
      </c>
      <c r="VVN1027" s="207" t="s">
        <v>17</v>
      </c>
      <c r="VVO1027" s="211">
        <v>1</v>
      </c>
      <c r="VVP1027" s="207" t="s">
        <v>540</v>
      </c>
      <c r="VVQ1027" s="208">
        <v>900</v>
      </c>
      <c r="VVR1027" s="208">
        <v>900</v>
      </c>
      <c r="VVS1027" s="209">
        <v>27</v>
      </c>
      <c r="VVT1027" s="210" t="s">
        <v>538</v>
      </c>
      <c r="VVU1027" s="210" t="s">
        <v>866</v>
      </c>
      <c r="VVV1027" s="207" t="s">
        <v>17</v>
      </c>
      <c r="VVW1027" s="211">
        <v>1</v>
      </c>
      <c r="VVX1027" s="207" t="s">
        <v>540</v>
      </c>
      <c r="VVY1027" s="208">
        <v>900</v>
      </c>
      <c r="VVZ1027" s="208">
        <v>900</v>
      </c>
      <c r="VWA1027" s="209">
        <v>27</v>
      </c>
      <c r="VWB1027" s="210" t="s">
        <v>538</v>
      </c>
      <c r="VWC1027" s="210" t="s">
        <v>866</v>
      </c>
      <c r="VWD1027" s="207" t="s">
        <v>17</v>
      </c>
      <c r="VWE1027" s="211">
        <v>1</v>
      </c>
      <c r="VWF1027" s="207" t="s">
        <v>540</v>
      </c>
      <c r="VWG1027" s="208">
        <v>900</v>
      </c>
      <c r="VWH1027" s="208">
        <v>900</v>
      </c>
      <c r="VWI1027" s="209">
        <v>27</v>
      </c>
      <c r="VWJ1027" s="210" t="s">
        <v>538</v>
      </c>
      <c r="VWK1027" s="210" t="s">
        <v>866</v>
      </c>
      <c r="VWL1027" s="207" t="s">
        <v>17</v>
      </c>
      <c r="VWM1027" s="211">
        <v>1</v>
      </c>
      <c r="VWN1027" s="207" t="s">
        <v>540</v>
      </c>
      <c r="VWO1027" s="208">
        <v>900</v>
      </c>
      <c r="VWP1027" s="208">
        <v>900</v>
      </c>
      <c r="VWQ1027" s="209">
        <v>27</v>
      </c>
      <c r="VWR1027" s="210" t="s">
        <v>538</v>
      </c>
      <c r="VWS1027" s="210" t="s">
        <v>866</v>
      </c>
      <c r="VWT1027" s="207" t="s">
        <v>17</v>
      </c>
      <c r="VWU1027" s="211">
        <v>1</v>
      </c>
      <c r="VWV1027" s="207" t="s">
        <v>540</v>
      </c>
      <c r="VWW1027" s="208">
        <v>900</v>
      </c>
      <c r="VWX1027" s="208">
        <v>900</v>
      </c>
      <c r="VWY1027" s="209">
        <v>27</v>
      </c>
      <c r="VWZ1027" s="210" t="s">
        <v>538</v>
      </c>
      <c r="VXA1027" s="210" t="s">
        <v>866</v>
      </c>
      <c r="VXB1027" s="207" t="s">
        <v>17</v>
      </c>
      <c r="VXC1027" s="211">
        <v>1</v>
      </c>
      <c r="VXD1027" s="207" t="s">
        <v>540</v>
      </c>
      <c r="VXE1027" s="208">
        <v>900</v>
      </c>
      <c r="VXF1027" s="208">
        <v>900</v>
      </c>
      <c r="VXG1027" s="209">
        <v>27</v>
      </c>
      <c r="VXH1027" s="210" t="s">
        <v>538</v>
      </c>
      <c r="VXI1027" s="210" t="s">
        <v>866</v>
      </c>
      <c r="VXJ1027" s="207" t="s">
        <v>17</v>
      </c>
      <c r="VXK1027" s="211">
        <v>1</v>
      </c>
      <c r="VXL1027" s="207" t="s">
        <v>540</v>
      </c>
      <c r="VXM1027" s="208">
        <v>900</v>
      </c>
      <c r="VXN1027" s="208">
        <v>900</v>
      </c>
      <c r="VXO1027" s="209">
        <v>27</v>
      </c>
      <c r="VXP1027" s="210" t="s">
        <v>538</v>
      </c>
      <c r="VXQ1027" s="210" t="s">
        <v>866</v>
      </c>
      <c r="VXR1027" s="207" t="s">
        <v>17</v>
      </c>
      <c r="VXS1027" s="211">
        <v>1</v>
      </c>
      <c r="VXT1027" s="207" t="s">
        <v>540</v>
      </c>
      <c r="VXU1027" s="208">
        <v>900</v>
      </c>
      <c r="VXV1027" s="208">
        <v>900</v>
      </c>
      <c r="VXW1027" s="209">
        <v>27</v>
      </c>
      <c r="VXX1027" s="210" t="s">
        <v>538</v>
      </c>
      <c r="VXY1027" s="210" t="s">
        <v>866</v>
      </c>
      <c r="VXZ1027" s="207" t="s">
        <v>17</v>
      </c>
      <c r="VYA1027" s="211">
        <v>1</v>
      </c>
      <c r="VYB1027" s="207" t="s">
        <v>540</v>
      </c>
      <c r="VYC1027" s="208">
        <v>900</v>
      </c>
      <c r="VYD1027" s="208">
        <v>900</v>
      </c>
      <c r="VYE1027" s="209">
        <v>27</v>
      </c>
      <c r="VYF1027" s="210" t="s">
        <v>538</v>
      </c>
      <c r="VYG1027" s="210" t="s">
        <v>866</v>
      </c>
      <c r="VYH1027" s="207" t="s">
        <v>17</v>
      </c>
      <c r="VYI1027" s="211">
        <v>1</v>
      </c>
      <c r="VYJ1027" s="207" t="s">
        <v>540</v>
      </c>
      <c r="VYK1027" s="208">
        <v>900</v>
      </c>
      <c r="VYL1027" s="208">
        <v>900</v>
      </c>
      <c r="VYM1027" s="209">
        <v>27</v>
      </c>
      <c r="VYN1027" s="210" t="s">
        <v>538</v>
      </c>
      <c r="VYO1027" s="210" t="s">
        <v>866</v>
      </c>
      <c r="VYP1027" s="207" t="s">
        <v>17</v>
      </c>
      <c r="VYQ1027" s="211">
        <v>1</v>
      </c>
      <c r="VYR1027" s="207" t="s">
        <v>540</v>
      </c>
      <c r="VYS1027" s="208">
        <v>900</v>
      </c>
      <c r="VYT1027" s="208">
        <v>900</v>
      </c>
      <c r="VYU1027" s="209">
        <v>27</v>
      </c>
      <c r="VYV1027" s="210" t="s">
        <v>538</v>
      </c>
      <c r="VYW1027" s="210" t="s">
        <v>866</v>
      </c>
      <c r="VYX1027" s="207" t="s">
        <v>17</v>
      </c>
      <c r="VYY1027" s="211">
        <v>1</v>
      </c>
      <c r="VYZ1027" s="207" t="s">
        <v>540</v>
      </c>
      <c r="VZA1027" s="208">
        <v>900</v>
      </c>
      <c r="VZB1027" s="208">
        <v>900</v>
      </c>
      <c r="VZC1027" s="209">
        <v>27</v>
      </c>
      <c r="VZD1027" s="210" t="s">
        <v>538</v>
      </c>
      <c r="VZE1027" s="210" t="s">
        <v>866</v>
      </c>
      <c r="VZF1027" s="207" t="s">
        <v>17</v>
      </c>
      <c r="VZG1027" s="211">
        <v>1</v>
      </c>
      <c r="VZH1027" s="207" t="s">
        <v>540</v>
      </c>
      <c r="VZI1027" s="208">
        <v>900</v>
      </c>
      <c r="VZJ1027" s="208">
        <v>900</v>
      </c>
      <c r="VZK1027" s="209">
        <v>27</v>
      </c>
      <c r="VZL1027" s="210" t="s">
        <v>538</v>
      </c>
      <c r="VZM1027" s="210" t="s">
        <v>866</v>
      </c>
      <c r="VZN1027" s="207" t="s">
        <v>17</v>
      </c>
      <c r="VZO1027" s="211">
        <v>1</v>
      </c>
      <c r="VZP1027" s="207" t="s">
        <v>540</v>
      </c>
      <c r="VZQ1027" s="208">
        <v>900</v>
      </c>
      <c r="VZR1027" s="208">
        <v>900</v>
      </c>
      <c r="VZS1027" s="209">
        <v>27</v>
      </c>
      <c r="VZT1027" s="210" t="s">
        <v>538</v>
      </c>
      <c r="VZU1027" s="210" t="s">
        <v>866</v>
      </c>
      <c r="VZV1027" s="207" t="s">
        <v>17</v>
      </c>
      <c r="VZW1027" s="211">
        <v>1</v>
      </c>
      <c r="VZX1027" s="207" t="s">
        <v>540</v>
      </c>
      <c r="VZY1027" s="208">
        <v>900</v>
      </c>
      <c r="VZZ1027" s="208">
        <v>900</v>
      </c>
      <c r="WAA1027" s="209">
        <v>27</v>
      </c>
      <c r="WAB1027" s="210" t="s">
        <v>538</v>
      </c>
      <c r="WAC1027" s="210" t="s">
        <v>866</v>
      </c>
      <c r="WAD1027" s="207" t="s">
        <v>17</v>
      </c>
      <c r="WAE1027" s="211">
        <v>1</v>
      </c>
      <c r="WAF1027" s="207" t="s">
        <v>540</v>
      </c>
      <c r="WAG1027" s="208">
        <v>900</v>
      </c>
      <c r="WAH1027" s="208">
        <v>900</v>
      </c>
      <c r="WAI1027" s="209">
        <v>27</v>
      </c>
      <c r="WAJ1027" s="210" t="s">
        <v>538</v>
      </c>
      <c r="WAK1027" s="210" t="s">
        <v>866</v>
      </c>
      <c r="WAL1027" s="207" t="s">
        <v>17</v>
      </c>
      <c r="WAM1027" s="211">
        <v>1</v>
      </c>
      <c r="WAN1027" s="207" t="s">
        <v>540</v>
      </c>
      <c r="WAO1027" s="208">
        <v>900</v>
      </c>
      <c r="WAP1027" s="208">
        <v>900</v>
      </c>
      <c r="WAQ1027" s="209">
        <v>27</v>
      </c>
      <c r="WAR1027" s="210" t="s">
        <v>538</v>
      </c>
      <c r="WAS1027" s="210" t="s">
        <v>866</v>
      </c>
      <c r="WAT1027" s="207" t="s">
        <v>17</v>
      </c>
      <c r="WAU1027" s="211">
        <v>1</v>
      </c>
      <c r="WAV1027" s="207" t="s">
        <v>540</v>
      </c>
      <c r="WAW1027" s="208">
        <v>900</v>
      </c>
      <c r="WAX1027" s="208">
        <v>900</v>
      </c>
      <c r="WAY1027" s="209">
        <v>27</v>
      </c>
      <c r="WAZ1027" s="210" t="s">
        <v>538</v>
      </c>
      <c r="WBA1027" s="210" t="s">
        <v>866</v>
      </c>
      <c r="WBB1027" s="207" t="s">
        <v>17</v>
      </c>
      <c r="WBC1027" s="211">
        <v>1</v>
      </c>
      <c r="WBD1027" s="207" t="s">
        <v>540</v>
      </c>
      <c r="WBE1027" s="208">
        <v>900</v>
      </c>
      <c r="WBF1027" s="208">
        <v>900</v>
      </c>
      <c r="WBG1027" s="209">
        <v>27</v>
      </c>
      <c r="WBH1027" s="210" t="s">
        <v>538</v>
      </c>
      <c r="WBI1027" s="210" t="s">
        <v>866</v>
      </c>
      <c r="WBJ1027" s="207" t="s">
        <v>17</v>
      </c>
      <c r="WBK1027" s="211">
        <v>1</v>
      </c>
      <c r="WBL1027" s="207" t="s">
        <v>540</v>
      </c>
      <c r="WBM1027" s="208">
        <v>900</v>
      </c>
      <c r="WBN1027" s="208">
        <v>900</v>
      </c>
      <c r="WBO1027" s="209">
        <v>27</v>
      </c>
      <c r="WBP1027" s="210" t="s">
        <v>538</v>
      </c>
      <c r="WBQ1027" s="210" t="s">
        <v>866</v>
      </c>
      <c r="WBR1027" s="207" t="s">
        <v>17</v>
      </c>
      <c r="WBS1027" s="211">
        <v>1</v>
      </c>
      <c r="WBT1027" s="207" t="s">
        <v>540</v>
      </c>
      <c r="WBU1027" s="208">
        <v>900</v>
      </c>
      <c r="WBV1027" s="208">
        <v>900</v>
      </c>
      <c r="WBW1027" s="209">
        <v>27</v>
      </c>
      <c r="WBX1027" s="210" t="s">
        <v>538</v>
      </c>
      <c r="WBY1027" s="210" t="s">
        <v>866</v>
      </c>
      <c r="WBZ1027" s="207" t="s">
        <v>17</v>
      </c>
      <c r="WCA1027" s="211">
        <v>1</v>
      </c>
      <c r="WCB1027" s="207" t="s">
        <v>540</v>
      </c>
      <c r="WCC1027" s="208">
        <v>900</v>
      </c>
      <c r="WCD1027" s="208">
        <v>900</v>
      </c>
      <c r="WCE1027" s="209">
        <v>27</v>
      </c>
      <c r="WCF1027" s="210" t="s">
        <v>538</v>
      </c>
      <c r="WCG1027" s="210" t="s">
        <v>866</v>
      </c>
      <c r="WCH1027" s="207" t="s">
        <v>17</v>
      </c>
      <c r="WCI1027" s="211">
        <v>1</v>
      </c>
      <c r="WCJ1027" s="207" t="s">
        <v>540</v>
      </c>
      <c r="WCK1027" s="208">
        <v>900</v>
      </c>
      <c r="WCL1027" s="208">
        <v>900</v>
      </c>
      <c r="WCM1027" s="209">
        <v>27</v>
      </c>
      <c r="WCN1027" s="210" t="s">
        <v>538</v>
      </c>
      <c r="WCO1027" s="210" t="s">
        <v>866</v>
      </c>
      <c r="WCP1027" s="207" t="s">
        <v>17</v>
      </c>
      <c r="WCQ1027" s="211">
        <v>1</v>
      </c>
      <c r="WCR1027" s="207" t="s">
        <v>540</v>
      </c>
      <c r="WCS1027" s="208">
        <v>900</v>
      </c>
      <c r="WCT1027" s="208">
        <v>900</v>
      </c>
      <c r="WCU1027" s="209">
        <v>27</v>
      </c>
      <c r="WCV1027" s="210" t="s">
        <v>538</v>
      </c>
      <c r="WCW1027" s="210" t="s">
        <v>866</v>
      </c>
      <c r="WCX1027" s="207" t="s">
        <v>17</v>
      </c>
      <c r="WCY1027" s="211">
        <v>1</v>
      </c>
      <c r="WCZ1027" s="207" t="s">
        <v>540</v>
      </c>
      <c r="WDA1027" s="208">
        <v>900</v>
      </c>
      <c r="WDB1027" s="208">
        <v>900</v>
      </c>
      <c r="WDC1027" s="209">
        <v>27</v>
      </c>
      <c r="WDD1027" s="210" t="s">
        <v>538</v>
      </c>
      <c r="WDE1027" s="210" t="s">
        <v>866</v>
      </c>
      <c r="WDF1027" s="207" t="s">
        <v>17</v>
      </c>
      <c r="WDG1027" s="211">
        <v>1</v>
      </c>
      <c r="WDH1027" s="207" t="s">
        <v>540</v>
      </c>
      <c r="WDI1027" s="208">
        <v>900</v>
      </c>
      <c r="WDJ1027" s="208">
        <v>900</v>
      </c>
      <c r="WDK1027" s="209">
        <v>27</v>
      </c>
      <c r="WDL1027" s="210" t="s">
        <v>538</v>
      </c>
      <c r="WDM1027" s="210" t="s">
        <v>866</v>
      </c>
      <c r="WDN1027" s="207" t="s">
        <v>17</v>
      </c>
      <c r="WDO1027" s="211">
        <v>1</v>
      </c>
      <c r="WDP1027" s="207" t="s">
        <v>540</v>
      </c>
      <c r="WDQ1027" s="208">
        <v>900</v>
      </c>
      <c r="WDR1027" s="208">
        <v>900</v>
      </c>
      <c r="WDS1027" s="209">
        <v>27</v>
      </c>
      <c r="WDT1027" s="210" t="s">
        <v>538</v>
      </c>
      <c r="WDU1027" s="210" t="s">
        <v>866</v>
      </c>
      <c r="WDV1027" s="207" t="s">
        <v>17</v>
      </c>
      <c r="WDW1027" s="211">
        <v>1</v>
      </c>
      <c r="WDX1027" s="207" t="s">
        <v>540</v>
      </c>
      <c r="WDY1027" s="208">
        <v>900</v>
      </c>
      <c r="WDZ1027" s="208">
        <v>900</v>
      </c>
      <c r="WEA1027" s="209">
        <v>27</v>
      </c>
      <c r="WEB1027" s="210" t="s">
        <v>538</v>
      </c>
      <c r="WEC1027" s="210" t="s">
        <v>866</v>
      </c>
      <c r="WED1027" s="207" t="s">
        <v>17</v>
      </c>
      <c r="WEE1027" s="211">
        <v>1</v>
      </c>
      <c r="WEF1027" s="207" t="s">
        <v>540</v>
      </c>
      <c r="WEG1027" s="208">
        <v>900</v>
      </c>
      <c r="WEH1027" s="208">
        <v>900</v>
      </c>
      <c r="WEI1027" s="209">
        <v>27</v>
      </c>
      <c r="WEJ1027" s="210" t="s">
        <v>538</v>
      </c>
      <c r="WEK1027" s="210" t="s">
        <v>866</v>
      </c>
      <c r="WEL1027" s="207" t="s">
        <v>17</v>
      </c>
      <c r="WEM1027" s="211">
        <v>1</v>
      </c>
      <c r="WEN1027" s="207" t="s">
        <v>540</v>
      </c>
      <c r="WEO1027" s="208">
        <v>900</v>
      </c>
      <c r="WEP1027" s="208">
        <v>900</v>
      </c>
      <c r="WEQ1027" s="209">
        <v>27</v>
      </c>
      <c r="WER1027" s="210" t="s">
        <v>538</v>
      </c>
      <c r="WES1027" s="210" t="s">
        <v>866</v>
      </c>
      <c r="WET1027" s="207" t="s">
        <v>17</v>
      </c>
      <c r="WEU1027" s="211">
        <v>1</v>
      </c>
      <c r="WEV1027" s="207" t="s">
        <v>540</v>
      </c>
      <c r="WEW1027" s="208">
        <v>900</v>
      </c>
      <c r="WEX1027" s="208">
        <v>900</v>
      </c>
      <c r="WEY1027" s="209">
        <v>27</v>
      </c>
      <c r="WEZ1027" s="210" t="s">
        <v>538</v>
      </c>
      <c r="WFA1027" s="210" t="s">
        <v>866</v>
      </c>
      <c r="WFB1027" s="207" t="s">
        <v>17</v>
      </c>
      <c r="WFC1027" s="211">
        <v>1</v>
      </c>
      <c r="WFD1027" s="207" t="s">
        <v>540</v>
      </c>
      <c r="WFE1027" s="208">
        <v>900</v>
      </c>
      <c r="WFF1027" s="208">
        <v>900</v>
      </c>
      <c r="WFG1027" s="209">
        <v>27</v>
      </c>
      <c r="WFH1027" s="210" t="s">
        <v>538</v>
      </c>
      <c r="WFI1027" s="210" t="s">
        <v>866</v>
      </c>
      <c r="WFJ1027" s="207" t="s">
        <v>17</v>
      </c>
      <c r="WFK1027" s="211">
        <v>1</v>
      </c>
      <c r="WFL1027" s="207" t="s">
        <v>540</v>
      </c>
      <c r="WFM1027" s="208">
        <v>900</v>
      </c>
      <c r="WFN1027" s="208">
        <v>900</v>
      </c>
      <c r="WFO1027" s="209">
        <v>27</v>
      </c>
      <c r="WFP1027" s="210" t="s">
        <v>538</v>
      </c>
      <c r="WFQ1027" s="210" t="s">
        <v>866</v>
      </c>
      <c r="WFR1027" s="207" t="s">
        <v>17</v>
      </c>
      <c r="WFS1027" s="211">
        <v>1</v>
      </c>
      <c r="WFT1027" s="207" t="s">
        <v>540</v>
      </c>
      <c r="WFU1027" s="208">
        <v>900</v>
      </c>
      <c r="WFV1027" s="208">
        <v>900</v>
      </c>
      <c r="WFW1027" s="209">
        <v>27</v>
      </c>
      <c r="WFX1027" s="210" t="s">
        <v>538</v>
      </c>
      <c r="WFY1027" s="210" t="s">
        <v>866</v>
      </c>
      <c r="WFZ1027" s="207" t="s">
        <v>17</v>
      </c>
      <c r="WGA1027" s="211">
        <v>1</v>
      </c>
      <c r="WGB1027" s="207" t="s">
        <v>540</v>
      </c>
      <c r="WGC1027" s="208">
        <v>900</v>
      </c>
      <c r="WGD1027" s="208">
        <v>900</v>
      </c>
      <c r="WGE1027" s="209">
        <v>27</v>
      </c>
      <c r="WGF1027" s="210" t="s">
        <v>538</v>
      </c>
      <c r="WGG1027" s="210" t="s">
        <v>866</v>
      </c>
      <c r="WGH1027" s="207" t="s">
        <v>17</v>
      </c>
      <c r="WGI1027" s="211">
        <v>1</v>
      </c>
      <c r="WGJ1027" s="207" t="s">
        <v>540</v>
      </c>
      <c r="WGK1027" s="208">
        <v>900</v>
      </c>
      <c r="WGL1027" s="208">
        <v>900</v>
      </c>
      <c r="WGM1027" s="209">
        <v>27</v>
      </c>
      <c r="WGN1027" s="210" t="s">
        <v>538</v>
      </c>
      <c r="WGO1027" s="210" t="s">
        <v>866</v>
      </c>
      <c r="WGP1027" s="207" t="s">
        <v>17</v>
      </c>
      <c r="WGQ1027" s="211">
        <v>1</v>
      </c>
      <c r="WGR1027" s="207" t="s">
        <v>540</v>
      </c>
      <c r="WGS1027" s="208">
        <v>900</v>
      </c>
      <c r="WGT1027" s="208">
        <v>900</v>
      </c>
      <c r="WGU1027" s="209">
        <v>27</v>
      </c>
      <c r="WGV1027" s="210" t="s">
        <v>538</v>
      </c>
      <c r="WGW1027" s="210" t="s">
        <v>866</v>
      </c>
      <c r="WGX1027" s="207" t="s">
        <v>17</v>
      </c>
      <c r="WGY1027" s="211">
        <v>1</v>
      </c>
      <c r="WGZ1027" s="207" t="s">
        <v>540</v>
      </c>
      <c r="WHA1027" s="208">
        <v>900</v>
      </c>
      <c r="WHB1027" s="208">
        <v>900</v>
      </c>
      <c r="WHC1027" s="209">
        <v>27</v>
      </c>
      <c r="WHD1027" s="210" t="s">
        <v>538</v>
      </c>
      <c r="WHE1027" s="210" t="s">
        <v>866</v>
      </c>
      <c r="WHF1027" s="207" t="s">
        <v>17</v>
      </c>
      <c r="WHG1027" s="211">
        <v>1</v>
      </c>
      <c r="WHH1027" s="207" t="s">
        <v>540</v>
      </c>
      <c r="WHI1027" s="208">
        <v>900</v>
      </c>
      <c r="WHJ1027" s="208">
        <v>900</v>
      </c>
      <c r="WHK1027" s="209">
        <v>27</v>
      </c>
      <c r="WHL1027" s="210" t="s">
        <v>538</v>
      </c>
      <c r="WHM1027" s="210" t="s">
        <v>866</v>
      </c>
      <c r="WHN1027" s="207" t="s">
        <v>17</v>
      </c>
      <c r="WHO1027" s="211">
        <v>1</v>
      </c>
      <c r="WHP1027" s="207" t="s">
        <v>540</v>
      </c>
      <c r="WHQ1027" s="208">
        <v>900</v>
      </c>
      <c r="WHR1027" s="208">
        <v>900</v>
      </c>
      <c r="WHS1027" s="209">
        <v>27</v>
      </c>
      <c r="WHT1027" s="210" t="s">
        <v>538</v>
      </c>
      <c r="WHU1027" s="210" t="s">
        <v>866</v>
      </c>
      <c r="WHV1027" s="207" t="s">
        <v>17</v>
      </c>
      <c r="WHW1027" s="211">
        <v>1</v>
      </c>
      <c r="WHX1027" s="207" t="s">
        <v>540</v>
      </c>
      <c r="WHY1027" s="208">
        <v>900</v>
      </c>
      <c r="WHZ1027" s="208">
        <v>900</v>
      </c>
      <c r="WIA1027" s="209">
        <v>27</v>
      </c>
      <c r="WIB1027" s="210" t="s">
        <v>538</v>
      </c>
      <c r="WIC1027" s="210" t="s">
        <v>866</v>
      </c>
      <c r="WID1027" s="207" t="s">
        <v>17</v>
      </c>
      <c r="WIE1027" s="211">
        <v>1</v>
      </c>
      <c r="WIF1027" s="207" t="s">
        <v>540</v>
      </c>
      <c r="WIG1027" s="208">
        <v>900</v>
      </c>
      <c r="WIH1027" s="208">
        <v>900</v>
      </c>
      <c r="WII1027" s="209">
        <v>27</v>
      </c>
      <c r="WIJ1027" s="210" t="s">
        <v>538</v>
      </c>
      <c r="WIK1027" s="210" t="s">
        <v>866</v>
      </c>
      <c r="WIL1027" s="207" t="s">
        <v>17</v>
      </c>
      <c r="WIM1027" s="211">
        <v>1</v>
      </c>
      <c r="WIN1027" s="207" t="s">
        <v>540</v>
      </c>
      <c r="WIO1027" s="208">
        <v>900</v>
      </c>
      <c r="WIP1027" s="208">
        <v>900</v>
      </c>
      <c r="WIQ1027" s="209">
        <v>27</v>
      </c>
      <c r="WIR1027" s="210" t="s">
        <v>538</v>
      </c>
      <c r="WIS1027" s="210" t="s">
        <v>866</v>
      </c>
      <c r="WIT1027" s="207" t="s">
        <v>17</v>
      </c>
      <c r="WIU1027" s="211">
        <v>1</v>
      </c>
      <c r="WIV1027" s="207" t="s">
        <v>540</v>
      </c>
      <c r="WIW1027" s="208">
        <v>900</v>
      </c>
      <c r="WIX1027" s="208">
        <v>900</v>
      </c>
      <c r="WIY1027" s="209">
        <v>27</v>
      </c>
      <c r="WIZ1027" s="210" t="s">
        <v>538</v>
      </c>
      <c r="WJA1027" s="210" t="s">
        <v>866</v>
      </c>
      <c r="WJB1027" s="207" t="s">
        <v>17</v>
      </c>
      <c r="WJC1027" s="211">
        <v>1</v>
      </c>
      <c r="WJD1027" s="207" t="s">
        <v>540</v>
      </c>
      <c r="WJE1027" s="208">
        <v>900</v>
      </c>
      <c r="WJF1027" s="208">
        <v>900</v>
      </c>
      <c r="WJG1027" s="209">
        <v>27</v>
      </c>
      <c r="WJH1027" s="210" t="s">
        <v>538</v>
      </c>
      <c r="WJI1027" s="210" t="s">
        <v>866</v>
      </c>
      <c r="WJJ1027" s="207" t="s">
        <v>17</v>
      </c>
      <c r="WJK1027" s="211">
        <v>1</v>
      </c>
      <c r="WJL1027" s="207" t="s">
        <v>540</v>
      </c>
      <c r="WJM1027" s="208">
        <v>900</v>
      </c>
      <c r="WJN1027" s="208">
        <v>900</v>
      </c>
      <c r="WJO1027" s="209">
        <v>27</v>
      </c>
      <c r="WJP1027" s="210" t="s">
        <v>538</v>
      </c>
      <c r="WJQ1027" s="210" t="s">
        <v>866</v>
      </c>
      <c r="WJR1027" s="207" t="s">
        <v>17</v>
      </c>
      <c r="WJS1027" s="211">
        <v>1</v>
      </c>
      <c r="WJT1027" s="207" t="s">
        <v>540</v>
      </c>
      <c r="WJU1027" s="208">
        <v>900</v>
      </c>
      <c r="WJV1027" s="208">
        <v>900</v>
      </c>
      <c r="WJW1027" s="209">
        <v>27</v>
      </c>
      <c r="WJX1027" s="210" t="s">
        <v>538</v>
      </c>
      <c r="WJY1027" s="210" t="s">
        <v>866</v>
      </c>
      <c r="WJZ1027" s="207" t="s">
        <v>17</v>
      </c>
      <c r="WKA1027" s="211">
        <v>1</v>
      </c>
      <c r="WKB1027" s="207" t="s">
        <v>540</v>
      </c>
      <c r="WKC1027" s="208">
        <v>900</v>
      </c>
      <c r="WKD1027" s="208">
        <v>900</v>
      </c>
      <c r="WKE1027" s="209">
        <v>27</v>
      </c>
      <c r="WKF1027" s="210" t="s">
        <v>538</v>
      </c>
      <c r="WKG1027" s="210" t="s">
        <v>866</v>
      </c>
      <c r="WKH1027" s="207" t="s">
        <v>17</v>
      </c>
      <c r="WKI1027" s="211">
        <v>1</v>
      </c>
      <c r="WKJ1027" s="207" t="s">
        <v>540</v>
      </c>
      <c r="WKK1027" s="208">
        <v>900</v>
      </c>
      <c r="WKL1027" s="208">
        <v>900</v>
      </c>
      <c r="WKM1027" s="209">
        <v>27</v>
      </c>
      <c r="WKN1027" s="210" t="s">
        <v>538</v>
      </c>
      <c r="WKO1027" s="210" t="s">
        <v>866</v>
      </c>
      <c r="WKP1027" s="207" t="s">
        <v>17</v>
      </c>
      <c r="WKQ1027" s="211">
        <v>1</v>
      </c>
      <c r="WKR1027" s="207" t="s">
        <v>540</v>
      </c>
      <c r="WKS1027" s="208">
        <v>900</v>
      </c>
      <c r="WKT1027" s="208">
        <v>900</v>
      </c>
      <c r="WKU1027" s="209">
        <v>27</v>
      </c>
      <c r="WKV1027" s="210" t="s">
        <v>538</v>
      </c>
      <c r="WKW1027" s="210" t="s">
        <v>866</v>
      </c>
      <c r="WKX1027" s="207" t="s">
        <v>17</v>
      </c>
      <c r="WKY1027" s="211">
        <v>1</v>
      </c>
      <c r="WKZ1027" s="207" t="s">
        <v>540</v>
      </c>
      <c r="WLA1027" s="208">
        <v>900</v>
      </c>
      <c r="WLB1027" s="208">
        <v>900</v>
      </c>
      <c r="WLC1027" s="209">
        <v>27</v>
      </c>
      <c r="WLD1027" s="210" t="s">
        <v>538</v>
      </c>
      <c r="WLE1027" s="210" t="s">
        <v>866</v>
      </c>
      <c r="WLF1027" s="207" t="s">
        <v>17</v>
      </c>
      <c r="WLG1027" s="211">
        <v>1</v>
      </c>
      <c r="WLH1027" s="207" t="s">
        <v>540</v>
      </c>
      <c r="WLI1027" s="208">
        <v>900</v>
      </c>
      <c r="WLJ1027" s="208">
        <v>900</v>
      </c>
      <c r="WLK1027" s="209">
        <v>27</v>
      </c>
      <c r="WLL1027" s="210" t="s">
        <v>538</v>
      </c>
      <c r="WLM1027" s="210" t="s">
        <v>866</v>
      </c>
      <c r="WLN1027" s="207" t="s">
        <v>17</v>
      </c>
      <c r="WLO1027" s="211">
        <v>1</v>
      </c>
      <c r="WLP1027" s="207" t="s">
        <v>540</v>
      </c>
      <c r="WLQ1027" s="208">
        <v>900</v>
      </c>
      <c r="WLR1027" s="208">
        <v>900</v>
      </c>
      <c r="WLS1027" s="209">
        <v>27</v>
      </c>
      <c r="WLT1027" s="210" t="s">
        <v>538</v>
      </c>
      <c r="WLU1027" s="210" t="s">
        <v>866</v>
      </c>
      <c r="WLV1027" s="207" t="s">
        <v>17</v>
      </c>
      <c r="WLW1027" s="211">
        <v>1</v>
      </c>
      <c r="WLX1027" s="207" t="s">
        <v>540</v>
      </c>
      <c r="WLY1027" s="208">
        <v>900</v>
      </c>
      <c r="WLZ1027" s="208">
        <v>900</v>
      </c>
      <c r="WMA1027" s="209">
        <v>27</v>
      </c>
      <c r="WMB1027" s="210" t="s">
        <v>538</v>
      </c>
      <c r="WMC1027" s="210" t="s">
        <v>866</v>
      </c>
      <c r="WMD1027" s="207" t="s">
        <v>17</v>
      </c>
      <c r="WME1027" s="211">
        <v>1</v>
      </c>
      <c r="WMF1027" s="207" t="s">
        <v>540</v>
      </c>
      <c r="WMG1027" s="208">
        <v>900</v>
      </c>
      <c r="WMH1027" s="208">
        <v>900</v>
      </c>
      <c r="WMI1027" s="209">
        <v>27</v>
      </c>
      <c r="WMJ1027" s="210" t="s">
        <v>538</v>
      </c>
      <c r="WMK1027" s="210" t="s">
        <v>866</v>
      </c>
      <c r="WML1027" s="207" t="s">
        <v>17</v>
      </c>
      <c r="WMM1027" s="211">
        <v>1</v>
      </c>
      <c r="WMN1027" s="207" t="s">
        <v>540</v>
      </c>
      <c r="WMO1027" s="208">
        <v>900</v>
      </c>
      <c r="WMP1027" s="208">
        <v>900</v>
      </c>
      <c r="WMQ1027" s="209">
        <v>27</v>
      </c>
      <c r="WMR1027" s="210" t="s">
        <v>538</v>
      </c>
      <c r="WMS1027" s="210" t="s">
        <v>866</v>
      </c>
      <c r="WMT1027" s="207" t="s">
        <v>17</v>
      </c>
      <c r="WMU1027" s="211">
        <v>1</v>
      </c>
      <c r="WMV1027" s="207" t="s">
        <v>540</v>
      </c>
      <c r="WMW1027" s="208">
        <v>900</v>
      </c>
      <c r="WMX1027" s="208">
        <v>900</v>
      </c>
      <c r="WMY1027" s="209">
        <v>27</v>
      </c>
      <c r="WMZ1027" s="210" t="s">
        <v>538</v>
      </c>
      <c r="WNA1027" s="210" t="s">
        <v>866</v>
      </c>
      <c r="WNB1027" s="207" t="s">
        <v>17</v>
      </c>
      <c r="WNC1027" s="211">
        <v>1</v>
      </c>
      <c r="WND1027" s="207" t="s">
        <v>540</v>
      </c>
      <c r="WNE1027" s="208">
        <v>900</v>
      </c>
      <c r="WNF1027" s="208">
        <v>900</v>
      </c>
      <c r="WNG1027" s="209">
        <v>27</v>
      </c>
      <c r="WNH1027" s="210" t="s">
        <v>538</v>
      </c>
      <c r="WNI1027" s="210" t="s">
        <v>866</v>
      </c>
      <c r="WNJ1027" s="207" t="s">
        <v>17</v>
      </c>
      <c r="WNK1027" s="211">
        <v>1</v>
      </c>
      <c r="WNL1027" s="207" t="s">
        <v>540</v>
      </c>
      <c r="WNM1027" s="208">
        <v>900</v>
      </c>
      <c r="WNN1027" s="208">
        <v>900</v>
      </c>
      <c r="WNO1027" s="209">
        <v>27</v>
      </c>
      <c r="WNP1027" s="210" t="s">
        <v>538</v>
      </c>
      <c r="WNQ1027" s="210" t="s">
        <v>866</v>
      </c>
      <c r="WNR1027" s="207" t="s">
        <v>17</v>
      </c>
      <c r="WNS1027" s="211">
        <v>1</v>
      </c>
      <c r="WNT1027" s="207" t="s">
        <v>540</v>
      </c>
      <c r="WNU1027" s="208">
        <v>900</v>
      </c>
      <c r="WNV1027" s="208">
        <v>900</v>
      </c>
      <c r="WNW1027" s="209">
        <v>27</v>
      </c>
      <c r="WNX1027" s="210" t="s">
        <v>538</v>
      </c>
      <c r="WNY1027" s="210" t="s">
        <v>866</v>
      </c>
      <c r="WNZ1027" s="207" t="s">
        <v>17</v>
      </c>
      <c r="WOA1027" s="211">
        <v>1</v>
      </c>
      <c r="WOB1027" s="207" t="s">
        <v>540</v>
      </c>
      <c r="WOC1027" s="208">
        <v>900</v>
      </c>
      <c r="WOD1027" s="208">
        <v>900</v>
      </c>
      <c r="WOE1027" s="209">
        <v>27</v>
      </c>
      <c r="WOF1027" s="210" t="s">
        <v>538</v>
      </c>
      <c r="WOG1027" s="210" t="s">
        <v>866</v>
      </c>
      <c r="WOH1027" s="207" t="s">
        <v>17</v>
      </c>
      <c r="WOI1027" s="211">
        <v>1</v>
      </c>
      <c r="WOJ1027" s="207" t="s">
        <v>540</v>
      </c>
      <c r="WOK1027" s="208">
        <v>900</v>
      </c>
      <c r="WOL1027" s="208">
        <v>900</v>
      </c>
      <c r="WOM1027" s="209">
        <v>27</v>
      </c>
      <c r="WON1027" s="210" t="s">
        <v>538</v>
      </c>
      <c r="WOO1027" s="210" t="s">
        <v>866</v>
      </c>
      <c r="WOP1027" s="207" t="s">
        <v>17</v>
      </c>
      <c r="WOQ1027" s="211">
        <v>1</v>
      </c>
      <c r="WOR1027" s="207" t="s">
        <v>540</v>
      </c>
      <c r="WOS1027" s="208">
        <v>900</v>
      </c>
      <c r="WOT1027" s="208">
        <v>900</v>
      </c>
      <c r="WOU1027" s="209">
        <v>27</v>
      </c>
      <c r="WOV1027" s="210" t="s">
        <v>538</v>
      </c>
      <c r="WOW1027" s="210" t="s">
        <v>866</v>
      </c>
      <c r="WOX1027" s="207" t="s">
        <v>17</v>
      </c>
      <c r="WOY1027" s="211">
        <v>1</v>
      </c>
      <c r="WOZ1027" s="207" t="s">
        <v>540</v>
      </c>
      <c r="WPA1027" s="208">
        <v>900</v>
      </c>
      <c r="WPB1027" s="208">
        <v>900</v>
      </c>
      <c r="WPC1027" s="209">
        <v>27</v>
      </c>
      <c r="WPD1027" s="210" t="s">
        <v>538</v>
      </c>
      <c r="WPE1027" s="210" t="s">
        <v>866</v>
      </c>
      <c r="WPF1027" s="207" t="s">
        <v>17</v>
      </c>
      <c r="WPG1027" s="211">
        <v>1</v>
      </c>
      <c r="WPH1027" s="207" t="s">
        <v>540</v>
      </c>
      <c r="WPI1027" s="208">
        <v>900</v>
      </c>
      <c r="WPJ1027" s="208">
        <v>900</v>
      </c>
      <c r="WPK1027" s="209">
        <v>27</v>
      </c>
      <c r="WPL1027" s="210" t="s">
        <v>538</v>
      </c>
      <c r="WPM1027" s="210" t="s">
        <v>866</v>
      </c>
      <c r="WPN1027" s="207" t="s">
        <v>17</v>
      </c>
      <c r="WPO1027" s="211">
        <v>1</v>
      </c>
      <c r="WPP1027" s="207" t="s">
        <v>540</v>
      </c>
      <c r="WPQ1027" s="208">
        <v>900</v>
      </c>
      <c r="WPR1027" s="208">
        <v>900</v>
      </c>
      <c r="WPS1027" s="209">
        <v>27</v>
      </c>
      <c r="WPT1027" s="210" t="s">
        <v>538</v>
      </c>
      <c r="WPU1027" s="210" t="s">
        <v>866</v>
      </c>
      <c r="WPV1027" s="207" t="s">
        <v>17</v>
      </c>
      <c r="WPW1027" s="211">
        <v>1</v>
      </c>
      <c r="WPX1027" s="207" t="s">
        <v>540</v>
      </c>
      <c r="WPY1027" s="208">
        <v>900</v>
      </c>
      <c r="WPZ1027" s="208">
        <v>900</v>
      </c>
      <c r="WQA1027" s="209">
        <v>27</v>
      </c>
      <c r="WQB1027" s="210" t="s">
        <v>538</v>
      </c>
      <c r="WQC1027" s="210" t="s">
        <v>866</v>
      </c>
      <c r="WQD1027" s="207" t="s">
        <v>17</v>
      </c>
      <c r="WQE1027" s="211">
        <v>1</v>
      </c>
      <c r="WQF1027" s="207" t="s">
        <v>540</v>
      </c>
      <c r="WQG1027" s="208">
        <v>900</v>
      </c>
      <c r="WQH1027" s="208">
        <v>900</v>
      </c>
      <c r="WQI1027" s="209">
        <v>27</v>
      </c>
      <c r="WQJ1027" s="210" t="s">
        <v>538</v>
      </c>
      <c r="WQK1027" s="210" t="s">
        <v>866</v>
      </c>
      <c r="WQL1027" s="207" t="s">
        <v>17</v>
      </c>
      <c r="WQM1027" s="211">
        <v>1</v>
      </c>
      <c r="WQN1027" s="207" t="s">
        <v>540</v>
      </c>
      <c r="WQO1027" s="208">
        <v>900</v>
      </c>
      <c r="WQP1027" s="208">
        <v>900</v>
      </c>
      <c r="WQQ1027" s="209">
        <v>27</v>
      </c>
      <c r="WQR1027" s="210" t="s">
        <v>538</v>
      </c>
      <c r="WQS1027" s="210" t="s">
        <v>866</v>
      </c>
      <c r="WQT1027" s="207" t="s">
        <v>17</v>
      </c>
      <c r="WQU1027" s="211">
        <v>1</v>
      </c>
      <c r="WQV1027" s="207" t="s">
        <v>540</v>
      </c>
      <c r="WQW1027" s="208">
        <v>900</v>
      </c>
      <c r="WQX1027" s="208">
        <v>900</v>
      </c>
      <c r="WQY1027" s="209">
        <v>27</v>
      </c>
      <c r="WQZ1027" s="210" t="s">
        <v>538</v>
      </c>
      <c r="WRA1027" s="210" t="s">
        <v>866</v>
      </c>
      <c r="WRB1027" s="207" t="s">
        <v>17</v>
      </c>
      <c r="WRC1027" s="211">
        <v>1</v>
      </c>
      <c r="WRD1027" s="207" t="s">
        <v>540</v>
      </c>
      <c r="WRE1027" s="208">
        <v>900</v>
      </c>
      <c r="WRF1027" s="208">
        <v>900</v>
      </c>
      <c r="WRG1027" s="209">
        <v>27</v>
      </c>
      <c r="WRH1027" s="210" t="s">
        <v>538</v>
      </c>
      <c r="WRI1027" s="210" t="s">
        <v>866</v>
      </c>
      <c r="WRJ1027" s="207" t="s">
        <v>17</v>
      </c>
      <c r="WRK1027" s="211">
        <v>1</v>
      </c>
      <c r="WRL1027" s="207" t="s">
        <v>540</v>
      </c>
      <c r="WRM1027" s="208">
        <v>900</v>
      </c>
      <c r="WRN1027" s="208">
        <v>900</v>
      </c>
      <c r="WRO1027" s="209">
        <v>27</v>
      </c>
      <c r="WRP1027" s="210" t="s">
        <v>538</v>
      </c>
      <c r="WRQ1027" s="210" t="s">
        <v>866</v>
      </c>
      <c r="WRR1027" s="207" t="s">
        <v>17</v>
      </c>
      <c r="WRS1027" s="211">
        <v>1</v>
      </c>
      <c r="WRT1027" s="207" t="s">
        <v>540</v>
      </c>
      <c r="WRU1027" s="208">
        <v>900</v>
      </c>
      <c r="WRV1027" s="208">
        <v>900</v>
      </c>
      <c r="WRW1027" s="209">
        <v>27</v>
      </c>
      <c r="WRX1027" s="210" t="s">
        <v>538</v>
      </c>
      <c r="WRY1027" s="210" t="s">
        <v>866</v>
      </c>
      <c r="WRZ1027" s="207" t="s">
        <v>17</v>
      </c>
      <c r="WSA1027" s="211">
        <v>1</v>
      </c>
      <c r="WSB1027" s="207" t="s">
        <v>540</v>
      </c>
      <c r="WSC1027" s="208">
        <v>900</v>
      </c>
      <c r="WSD1027" s="208">
        <v>900</v>
      </c>
      <c r="WSE1027" s="209">
        <v>27</v>
      </c>
      <c r="WSF1027" s="210" t="s">
        <v>538</v>
      </c>
      <c r="WSG1027" s="210" t="s">
        <v>866</v>
      </c>
      <c r="WSH1027" s="207" t="s">
        <v>17</v>
      </c>
      <c r="WSI1027" s="211">
        <v>1</v>
      </c>
      <c r="WSJ1027" s="207" t="s">
        <v>540</v>
      </c>
      <c r="WSK1027" s="208">
        <v>900</v>
      </c>
      <c r="WSL1027" s="208">
        <v>900</v>
      </c>
      <c r="WSM1027" s="209">
        <v>27</v>
      </c>
      <c r="WSN1027" s="210" t="s">
        <v>538</v>
      </c>
      <c r="WSO1027" s="210" t="s">
        <v>866</v>
      </c>
      <c r="WSP1027" s="207" t="s">
        <v>17</v>
      </c>
      <c r="WSQ1027" s="211">
        <v>1</v>
      </c>
      <c r="WSR1027" s="207" t="s">
        <v>540</v>
      </c>
      <c r="WSS1027" s="208">
        <v>900</v>
      </c>
      <c r="WST1027" s="208">
        <v>900</v>
      </c>
      <c r="WSU1027" s="209">
        <v>27</v>
      </c>
      <c r="WSV1027" s="210" t="s">
        <v>538</v>
      </c>
      <c r="WSW1027" s="210" t="s">
        <v>866</v>
      </c>
      <c r="WSX1027" s="207" t="s">
        <v>17</v>
      </c>
      <c r="WSY1027" s="211">
        <v>1</v>
      </c>
      <c r="WSZ1027" s="207" t="s">
        <v>540</v>
      </c>
      <c r="WTA1027" s="208">
        <v>900</v>
      </c>
      <c r="WTB1027" s="208">
        <v>900</v>
      </c>
      <c r="WTC1027" s="209">
        <v>27</v>
      </c>
      <c r="WTD1027" s="210" t="s">
        <v>538</v>
      </c>
      <c r="WTE1027" s="210" t="s">
        <v>866</v>
      </c>
      <c r="WTF1027" s="207" t="s">
        <v>17</v>
      </c>
      <c r="WTG1027" s="211">
        <v>1</v>
      </c>
      <c r="WTH1027" s="207" t="s">
        <v>540</v>
      </c>
      <c r="WTI1027" s="208">
        <v>900</v>
      </c>
      <c r="WTJ1027" s="208">
        <v>900</v>
      </c>
      <c r="WTK1027" s="209">
        <v>27</v>
      </c>
      <c r="WTL1027" s="210" t="s">
        <v>538</v>
      </c>
      <c r="WTM1027" s="210" t="s">
        <v>866</v>
      </c>
      <c r="WTN1027" s="207" t="s">
        <v>17</v>
      </c>
      <c r="WTO1027" s="211">
        <v>1</v>
      </c>
      <c r="WTP1027" s="207" t="s">
        <v>540</v>
      </c>
      <c r="WTQ1027" s="208">
        <v>900</v>
      </c>
      <c r="WTR1027" s="208">
        <v>900</v>
      </c>
      <c r="WTS1027" s="209">
        <v>27</v>
      </c>
      <c r="WTT1027" s="210" t="s">
        <v>538</v>
      </c>
      <c r="WTU1027" s="210" t="s">
        <v>866</v>
      </c>
      <c r="WTV1027" s="207" t="s">
        <v>17</v>
      </c>
      <c r="WTW1027" s="211">
        <v>1</v>
      </c>
      <c r="WTX1027" s="207" t="s">
        <v>540</v>
      </c>
      <c r="WTY1027" s="208">
        <v>900</v>
      </c>
      <c r="WTZ1027" s="208">
        <v>900</v>
      </c>
      <c r="WUA1027" s="209">
        <v>27</v>
      </c>
      <c r="WUB1027" s="210" t="s">
        <v>538</v>
      </c>
      <c r="WUC1027" s="210" t="s">
        <v>866</v>
      </c>
      <c r="WUD1027" s="207" t="s">
        <v>17</v>
      </c>
      <c r="WUE1027" s="211">
        <v>1</v>
      </c>
      <c r="WUF1027" s="207" t="s">
        <v>540</v>
      </c>
      <c r="WUG1027" s="208">
        <v>900</v>
      </c>
      <c r="WUH1027" s="208">
        <v>900</v>
      </c>
      <c r="WUI1027" s="209">
        <v>27</v>
      </c>
      <c r="WUJ1027" s="210" t="s">
        <v>538</v>
      </c>
      <c r="WUK1027" s="210" t="s">
        <v>866</v>
      </c>
      <c r="WUL1027" s="207" t="s">
        <v>17</v>
      </c>
      <c r="WUM1027" s="211">
        <v>1</v>
      </c>
      <c r="WUN1027" s="207" t="s">
        <v>540</v>
      </c>
      <c r="WUO1027" s="208">
        <v>900</v>
      </c>
      <c r="WUP1027" s="208">
        <v>900</v>
      </c>
      <c r="WUQ1027" s="209">
        <v>27</v>
      </c>
      <c r="WUR1027" s="210" t="s">
        <v>538</v>
      </c>
      <c r="WUS1027" s="210" t="s">
        <v>866</v>
      </c>
      <c r="WUT1027" s="207" t="s">
        <v>17</v>
      </c>
      <c r="WUU1027" s="211">
        <v>1</v>
      </c>
      <c r="WUV1027" s="207" t="s">
        <v>540</v>
      </c>
      <c r="WUW1027" s="208">
        <v>900</v>
      </c>
      <c r="WUX1027" s="208">
        <v>900</v>
      </c>
      <c r="WUY1027" s="209">
        <v>27</v>
      </c>
      <c r="WUZ1027" s="210" t="s">
        <v>538</v>
      </c>
      <c r="WVA1027" s="210" t="s">
        <v>866</v>
      </c>
      <c r="WVB1027" s="207" t="s">
        <v>17</v>
      </c>
      <c r="WVC1027" s="211">
        <v>1</v>
      </c>
      <c r="WVD1027" s="207" t="s">
        <v>540</v>
      </c>
      <c r="WVE1027" s="208">
        <v>900</v>
      </c>
      <c r="WVF1027" s="208">
        <v>900</v>
      </c>
      <c r="WVG1027" s="209">
        <v>27</v>
      </c>
      <c r="WVH1027" s="210" t="s">
        <v>538</v>
      </c>
      <c r="WVI1027" s="210" t="s">
        <v>866</v>
      </c>
      <c r="WVJ1027" s="207" t="s">
        <v>17</v>
      </c>
      <c r="WVK1027" s="211">
        <v>1</v>
      </c>
      <c r="WVL1027" s="207" t="s">
        <v>540</v>
      </c>
      <c r="WVM1027" s="208">
        <v>900</v>
      </c>
      <c r="WVN1027" s="208">
        <v>900</v>
      </c>
      <c r="WVO1027" s="209">
        <v>27</v>
      </c>
      <c r="WVP1027" s="210" t="s">
        <v>538</v>
      </c>
      <c r="WVQ1027" s="210" t="s">
        <v>866</v>
      </c>
      <c r="WVR1027" s="207" t="s">
        <v>17</v>
      </c>
      <c r="WVS1027" s="211">
        <v>1</v>
      </c>
      <c r="WVT1027" s="207" t="s">
        <v>540</v>
      </c>
      <c r="WVU1027" s="208">
        <v>900</v>
      </c>
      <c r="WVV1027" s="208">
        <v>900</v>
      </c>
      <c r="WVW1027" s="209">
        <v>27</v>
      </c>
      <c r="WVX1027" s="210" t="s">
        <v>538</v>
      </c>
      <c r="WVY1027" s="210" t="s">
        <v>866</v>
      </c>
      <c r="WVZ1027" s="207" t="s">
        <v>17</v>
      </c>
      <c r="WWA1027" s="211">
        <v>1</v>
      </c>
      <c r="WWB1027" s="207" t="s">
        <v>540</v>
      </c>
      <c r="WWC1027" s="208">
        <v>900</v>
      </c>
      <c r="WWD1027" s="208">
        <v>900</v>
      </c>
      <c r="WWE1027" s="209">
        <v>27</v>
      </c>
      <c r="WWF1027" s="210" t="s">
        <v>538</v>
      </c>
      <c r="WWG1027" s="210" t="s">
        <v>866</v>
      </c>
      <c r="WWH1027" s="207" t="s">
        <v>17</v>
      </c>
      <c r="WWI1027" s="211">
        <v>1</v>
      </c>
      <c r="WWJ1027" s="207" t="s">
        <v>540</v>
      </c>
      <c r="WWK1027" s="208">
        <v>900</v>
      </c>
      <c r="WWL1027" s="208">
        <v>900</v>
      </c>
      <c r="WWM1027" s="209">
        <v>27</v>
      </c>
      <c r="WWN1027" s="210" t="s">
        <v>538</v>
      </c>
      <c r="WWO1027" s="210" t="s">
        <v>866</v>
      </c>
      <c r="WWP1027" s="207" t="s">
        <v>17</v>
      </c>
      <c r="WWQ1027" s="211">
        <v>1</v>
      </c>
      <c r="WWR1027" s="207" t="s">
        <v>540</v>
      </c>
      <c r="WWS1027" s="208">
        <v>900</v>
      </c>
      <c r="WWT1027" s="208">
        <v>900</v>
      </c>
      <c r="WWU1027" s="209">
        <v>27</v>
      </c>
      <c r="WWV1027" s="210" t="s">
        <v>538</v>
      </c>
      <c r="WWW1027" s="210" t="s">
        <v>866</v>
      </c>
      <c r="WWX1027" s="207" t="s">
        <v>17</v>
      </c>
      <c r="WWY1027" s="211">
        <v>1</v>
      </c>
      <c r="WWZ1027" s="207" t="s">
        <v>540</v>
      </c>
      <c r="WXA1027" s="208">
        <v>900</v>
      </c>
      <c r="WXB1027" s="208">
        <v>900</v>
      </c>
      <c r="WXC1027" s="209">
        <v>27</v>
      </c>
      <c r="WXD1027" s="210" t="s">
        <v>538</v>
      </c>
      <c r="WXE1027" s="210" t="s">
        <v>866</v>
      </c>
      <c r="WXF1027" s="207" t="s">
        <v>17</v>
      </c>
      <c r="WXG1027" s="211">
        <v>1</v>
      </c>
      <c r="WXH1027" s="207" t="s">
        <v>540</v>
      </c>
      <c r="WXI1027" s="208">
        <v>900</v>
      </c>
      <c r="WXJ1027" s="208">
        <v>900</v>
      </c>
      <c r="WXK1027" s="209">
        <v>27</v>
      </c>
      <c r="WXL1027" s="210" t="s">
        <v>538</v>
      </c>
      <c r="WXM1027" s="210" t="s">
        <v>866</v>
      </c>
      <c r="WXN1027" s="207" t="s">
        <v>17</v>
      </c>
      <c r="WXO1027" s="211">
        <v>1</v>
      </c>
      <c r="WXP1027" s="207" t="s">
        <v>540</v>
      </c>
      <c r="WXQ1027" s="208">
        <v>900</v>
      </c>
      <c r="WXR1027" s="208">
        <v>900</v>
      </c>
      <c r="WXS1027" s="209">
        <v>27</v>
      </c>
      <c r="WXT1027" s="210" t="s">
        <v>538</v>
      </c>
      <c r="WXU1027" s="210" t="s">
        <v>866</v>
      </c>
      <c r="WXV1027" s="207" t="s">
        <v>17</v>
      </c>
      <c r="WXW1027" s="211">
        <v>1</v>
      </c>
      <c r="WXX1027" s="207" t="s">
        <v>540</v>
      </c>
      <c r="WXY1027" s="208">
        <v>900</v>
      </c>
      <c r="WXZ1027" s="208">
        <v>900</v>
      </c>
      <c r="WYA1027" s="209">
        <v>27</v>
      </c>
      <c r="WYB1027" s="210" t="s">
        <v>538</v>
      </c>
      <c r="WYC1027" s="210" t="s">
        <v>866</v>
      </c>
      <c r="WYD1027" s="207" t="s">
        <v>17</v>
      </c>
      <c r="WYE1027" s="211">
        <v>1</v>
      </c>
      <c r="WYF1027" s="207" t="s">
        <v>540</v>
      </c>
      <c r="WYG1027" s="208">
        <v>900</v>
      </c>
      <c r="WYH1027" s="208">
        <v>900</v>
      </c>
      <c r="WYI1027" s="209">
        <v>27</v>
      </c>
      <c r="WYJ1027" s="210" t="s">
        <v>538</v>
      </c>
      <c r="WYK1027" s="210" t="s">
        <v>866</v>
      </c>
      <c r="WYL1027" s="207" t="s">
        <v>17</v>
      </c>
      <c r="WYM1027" s="211">
        <v>1</v>
      </c>
      <c r="WYN1027" s="207" t="s">
        <v>540</v>
      </c>
      <c r="WYO1027" s="208">
        <v>900</v>
      </c>
      <c r="WYP1027" s="208">
        <v>900</v>
      </c>
      <c r="WYQ1027" s="209">
        <v>27</v>
      </c>
      <c r="WYR1027" s="210" t="s">
        <v>538</v>
      </c>
      <c r="WYS1027" s="210" t="s">
        <v>866</v>
      </c>
      <c r="WYT1027" s="207" t="s">
        <v>17</v>
      </c>
      <c r="WYU1027" s="211">
        <v>1</v>
      </c>
      <c r="WYV1027" s="207" t="s">
        <v>540</v>
      </c>
      <c r="WYW1027" s="208">
        <v>900</v>
      </c>
      <c r="WYX1027" s="208">
        <v>900</v>
      </c>
      <c r="WYY1027" s="209">
        <v>27</v>
      </c>
      <c r="WYZ1027" s="210" t="s">
        <v>538</v>
      </c>
      <c r="WZA1027" s="210" t="s">
        <v>866</v>
      </c>
      <c r="WZB1027" s="207" t="s">
        <v>17</v>
      </c>
      <c r="WZC1027" s="211">
        <v>1</v>
      </c>
      <c r="WZD1027" s="207" t="s">
        <v>540</v>
      </c>
      <c r="WZE1027" s="208">
        <v>900</v>
      </c>
      <c r="WZF1027" s="208">
        <v>900</v>
      </c>
      <c r="WZG1027" s="209">
        <v>27</v>
      </c>
      <c r="WZH1027" s="210" t="s">
        <v>538</v>
      </c>
      <c r="WZI1027" s="210" t="s">
        <v>866</v>
      </c>
      <c r="WZJ1027" s="207" t="s">
        <v>17</v>
      </c>
      <c r="WZK1027" s="211">
        <v>1</v>
      </c>
      <c r="WZL1027" s="207" t="s">
        <v>540</v>
      </c>
      <c r="WZM1027" s="208">
        <v>900</v>
      </c>
      <c r="WZN1027" s="208">
        <v>900</v>
      </c>
      <c r="WZO1027" s="209">
        <v>27</v>
      </c>
      <c r="WZP1027" s="210" t="s">
        <v>538</v>
      </c>
      <c r="WZQ1027" s="210" t="s">
        <v>866</v>
      </c>
      <c r="WZR1027" s="207" t="s">
        <v>17</v>
      </c>
      <c r="WZS1027" s="211">
        <v>1</v>
      </c>
      <c r="WZT1027" s="207" t="s">
        <v>540</v>
      </c>
      <c r="WZU1027" s="208">
        <v>900</v>
      </c>
      <c r="WZV1027" s="208">
        <v>900</v>
      </c>
      <c r="WZW1027" s="209">
        <v>27</v>
      </c>
      <c r="WZX1027" s="210" t="s">
        <v>538</v>
      </c>
      <c r="WZY1027" s="210" t="s">
        <v>866</v>
      </c>
      <c r="WZZ1027" s="207" t="s">
        <v>17</v>
      </c>
      <c r="XAA1027" s="211">
        <v>1</v>
      </c>
      <c r="XAB1027" s="207" t="s">
        <v>540</v>
      </c>
      <c r="XAC1027" s="208">
        <v>900</v>
      </c>
      <c r="XAD1027" s="208">
        <v>900</v>
      </c>
      <c r="XAE1027" s="209">
        <v>27</v>
      </c>
      <c r="XAF1027" s="210" t="s">
        <v>538</v>
      </c>
      <c r="XAG1027" s="210" t="s">
        <v>866</v>
      </c>
      <c r="XAH1027" s="207" t="s">
        <v>17</v>
      </c>
      <c r="XAI1027" s="211">
        <v>1</v>
      </c>
      <c r="XAJ1027" s="207" t="s">
        <v>540</v>
      </c>
      <c r="XAK1027" s="208">
        <v>900</v>
      </c>
      <c r="XAL1027" s="208">
        <v>900</v>
      </c>
      <c r="XAM1027" s="209">
        <v>27</v>
      </c>
      <c r="XAN1027" s="210" t="s">
        <v>538</v>
      </c>
      <c r="XAO1027" s="210" t="s">
        <v>866</v>
      </c>
      <c r="XAP1027" s="207" t="s">
        <v>17</v>
      </c>
      <c r="XAQ1027" s="211">
        <v>1</v>
      </c>
      <c r="XAR1027" s="207" t="s">
        <v>540</v>
      </c>
      <c r="XAS1027" s="208">
        <v>900</v>
      </c>
      <c r="XAT1027" s="208">
        <v>900</v>
      </c>
      <c r="XAU1027" s="209">
        <v>27</v>
      </c>
      <c r="XAV1027" s="210" t="s">
        <v>538</v>
      </c>
      <c r="XAW1027" s="210" t="s">
        <v>866</v>
      </c>
      <c r="XAX1027" s="207" t="s">
        <v>17</v>
      </c>
      <c r="XAY1027" s="211">
        <v>1</v>
      </c>
      <c r="XAZ1027" s="207" t="s">
        <v>540</v>
      </c>
      <c r="XBA1027" s="208">
        <v>900</v>
      </c>
      <c r="XBB1027" s="208">
        <v>900</v>
      </c>
      <c r="XBC1027" s="209">
        <v>27</v>
      </c>
      <c r="XBD1027" s="210" t="s">
        <v>538</v>
      </c>
      <c r="XBE1027" s="210" t="s">
        <v>866</v>
      </c>
      <c r="XBF1027" s="207" t="s">
        <v>17</v>
      </c>
      <c r="XBG1027" s="211">
        <v>1</v>
      </c>
      <c r="XBH1027" s="207" t="s">
        <v>540</v>
      </c>
      <c r="XBI1027" s="208">
        <v>900</v>
      </c>
      <c r="XBJ1027" s="208">
        <v>900</v>
      </c>
      <c r="XBK1027" s="209">
        <v>27</v>
      </c>
      <c r="XBL1027" s="210" t="s">
        <v>538</v>
      </c>
      <c r="XBM1027" s="210" t="s">
        <v>866</v>
      </c>
      <c r="XBN1027" s="207" t="s">
        <v>17</v>
      </c>
      <c r="XBO1027" s="211">
        <v>1</v>
      </c>
      <c r="XBP1027" s="207" t="s">
        <v>540</v>
      </c>
      <c r="XBQ1027" s="208">
        <v>900</v>
      </c>
      <c r="XBR1027" s="208">
        <v>900</v>
      </c>
      <c r="XBS1027" s="209">
        <v>27</v>
      </c>
      <c r="XBT1027" s="210" t="s">
        <v>538</v>
      </c>
      <c r="XBU1027" s="210" t="s">
        <v>866</v>
      </c>
      <c r="XBV1027" s="207" t="s">
        <v>17</v>
      </c>
      <c r="XBW1027" s="211">
        <v>1</v>
      </c>
      <c r="XBX1027" s="207" t="s">
        <v>540</v>
      </c>
      <c r="XBY1027" s="208">
        <v>900</v>
      </c>
      <c r="XBZ1027" s="208">
        <v>900</v>
      </c>
      <c r="XCA1027" s="209">
        <v>27</v>
      </c>
      <c r="XCB1027" s="210" t="s">
        <v>538</v>
      </c>
      <c r="XCC1027" s="210" t="s">
        <v>866</v>
      </c>
      <c r="XCD1027" s="207" t="s">
        <v>17</v>
      </c>
      <c r="XCE1027" s="211">
        <v>1</v>
      </c>
      <c r="XCF1027" s="207" t="s">
        <v>540</v>
      </c>
      <c r="XCG1027" s="208">
        <v>900</v>
      </c>
      <c r="XCH1027" s="208">
        <v>900</v>
      </c>
      <c r="XCI1027" s="209">
        <v>27</v>
      </c>
      <c r="XCJ1027" s="210" t="s">
        <v>538</v>
      </c>
      <c r="XCK1027" s="210" t="s">
        <v>866</v>
      </c>
      <c r="XCL1027" s="207" t="s">
        <v>17</v>
      </c>
      <c r="XCM1027" s="211">
        <v>1</v>
      </c>
      <c r="XCN1027" s="207" t="s">
        <v>540</v>
      </c>
      <c r="XCO1027" s="208">
        <v>900</v>
      </c>
      <c r="XCP1027" s="208">
        <v>900</v>
      </c>
      <c r="XCQ1027" s="209">
        <v>27</v>
      </c>
      <c r="XCR1027" s="210" t="s">
        <v>538</v>
      </c>
      <c r="XCS1027" s="210" t="s">
        <v>866</v>
      </c>
      <c r="XCT1027" s="207" t="s">
        <v>17</v>
      </c>
      <c r="XCU1027" s="211">
        <v>1</v>
      </c>
      <c r="XCV1027" s="207" t="s">
        <v>540</v>
      </c>
      <c r="XCW1027" s="208">
        <v>900</v>
      </c>
      <c r="XCX1027" s="208">
        <v>900</v>
      </c>
      <c r="XCY1027" s="209">
        <v>27</v>
      </c>
      <c r="XCZ1027" s="210" t="s">
        <v>538</v>
      </c>
      <c r="XDA1027" s="210" t="s">
        <v>866</v>
      </c>
      <c r="XDB1027" s="207" t="s">
        <v>17</v>
      </c>
      <c r="XDC1027" s="211">
        <v>1</v>
      </c>
      <c r="XDD1027" s="207" t="s">
        <v>540</v>
      </c>
      <c r="XDE1027" s="208">
        <v>900</v>
      </c>
      <c r="XDF1027" s="208">
        <v>900</v>
      </c>
      <c r="XDG1027" s="209">
        <v>27</v>
      </c>
      <c r="XDH1027" s="210" t="s">
        <v>538</v>
      </c>
      <c r="XDI1027" s="210" t="s">
        <v>866</v>
      </c>
      <c r="XDJ1027" s="207" t="s">
        <v>17</v>
      </c>
      <c r="XDK1027" s="211">
        <v>1</v>
      </c>
      <c r="XDL1027" s="207" t="s">
        <v>540</v>
      </c>
      <c r="XDM1027" s="208">
        <v>900</v>
      </c>
      <c r="XDN1027" s="208">
        <v>900</v>
      </c>
      <c r="XDO1027" s="209">
        <v>27</v>
      </c>
      <c r="XDP1027" s="210" t="s">
        <v>538</v>
      </c>
      <c r="XDQ1027" s="210" t="s">
        <v>866</v>
      </c>
      <c r="XDR1027" s="207" t="s">
        <v>17</v>
      </c>
      <c r="XDS1027" s="211">
        <v>1</v>
      </c>
      <c r="XDT1027" s="207" t="s">
        <v>540</v>
      </c>
      <c r="XDU1027" s="208">
        <v>900</v>
      </c>
      <c r="XDV1027" s="208">
        <v>900</v>
      </c>
      <c r="XDW1027" s="209">
        <v>27</v>
      </c>
      <c r="XDX1027" s="210" t="s">
        <v>538</v>
      </c>
      <c r="XDY1027" s="210" t="s">
        <v>866</v>
      </c>
      <c r="XDZ1027" s="207" t="s">
        <v>17</v>
      </c>
      <c r="XEA1027" s="211">
        <v>1</v>
      </c>
      <c r="XEB1027" s="207" t="s">
        <v>540</v>
      </c>
      <c r="XEC1027" s="208">
        <v>900</v>
      </c>
      <c r="XED1027" s="208">
        <v>900</v>
      </c>
      <c r="XEE1027" s="209">
        <v>27</v>
      </c>
      <c r="XEF1027" s="210" t="s">
        <v>538</v>
      </c>
      <c r="XEG1027" s="210" t="s">
        <v>866</v>
      </c>
      <c r="XEH1027" s="207" t="s">
        <v>17</v>
      </c>
      <c r="XEI1027" s="211">
        <v>1</v>
      </c>
      <c r="XEJ1027" s="207" t="s">
        <v>540</v>
      </c>
      <c r="XEK1027" s="208">
        <v>900</v>
      </c>
      <c r="XEL1027" s="208">
        <v>900</v>
      </c>
      <c r="XEM1027" s="209">
        <v>27</v>
      </c>
      <c r="XEN1027" s="210" t="s">
        <v>538</v>
      </c>
      <c r="XEO1027" s="210" t="s">
        <v>866</v>
      </c>
      <c r="XEP1027" s="207" t="s">
        <v>17</v>
      </c>
      <c r="XEQ1027" s="211">
        <v>1</v>
      </c>
      <c r="XER1027" s="207" t="s">
        <v>540</v>
      </c>
      <c r="XES1027" s="208">
        <v>900</v>
      </c>
      <c r="XET1027" s="208">
        <v>900</v>
      </c>
      <c r="XEU1027" s="209">
        <v>27</v>
      </c>
      <c r="XEV1027" s="210" t="s">
        <v>538</v>
      </c>
      <c r="XEW1027" s="210" t="s">
        <v>866</v>
      </c>
      <c r="XEX1027" s="207" t="s">
        <v>17</v>
      </c>
      <c r="XEY1027" s="211">
        <v>1</v>
      </c>
      <c r="XEZ1027" s="207" t="s">
        <v>540</v>
      </c>
      <c r="XFA1027" s="208">
        <v>900</v>
      </c>
      <c r="XFB1027" s="208">
        <v>900</v>
      </c>
    </row>
    <row r="1028" spans="1:6">
      <c r="A1028" s="102">
        <v>940</v>
      </c>
      <c r="B1028" s="113" t="s">
        <v>908</v>
      </c>
      <c r="C1028" s="113"/>
      <c r="D1028" s="102" t="s">
        <v>165</v>
      </c>
      <c r="E1028" s="114">
        <v>2300</v>
      </c>
      <c r="F1028" s="45"/>
    </row>
    <row r="1029" spans="1:6">
      <c r="A1029" s="102">
        <v>941</v>
      </c>
      <c r="B1029" s="113" t="s">
        <v>909</v>
      </c>
      <c r="C1029" s="113" t="s">
        <v>910</v>
      </c>
      <c r="D1029" s="102" t="s">
        <v>83</v>
      </c>
      <c r="E1029" s="114">
        <v>1</v>
      </c>
      <c r="F1029" s="45"/>
    </row>
    <row r="1030" spans="1:6">
      <c r="A1030" s="55"/>
      <c r="B1030" s="55" t="s">
        <v>911</v>
      </c>
      <c r="C1030" s="55"/>
      <c r="D1030" s="55"/>
      <c r="E1030" s="55"/>
      <c r="F1030" s="55"/>
    </row>
    <row r="1031" s="24" customFormat="1" spans="3:6">
      <c r="C1031" s="201"/>
      <c r="D1031" s="201"/>
      <c r="E1031" s="201"/>
      <c r="F1031" s="201"/>
    </row>
    <row r="1032" s="24" customFormat="1" spans="3:6">
      <c r="C1032" s="202"/>
      <c r="D1032" s="201"/>
      <c r="E1032" s="201"/>
      <c r="F1032" s="201"/>
    </row>
    <row r="1033" s="24" customFormat="1" spans="3:6">
      <c r="C1033" s="202"/>
      <c r="D1033" s="201"/>
      <c r="E1033" s="201"/>
      <c r="F1033" s="201"/>
    </row>
    <row r="1034" s="24" customFormat="1" spans="3:6">
      <c r="C1034" s="202"/>
      <c r="D1034" s="201"/>
      <c r="E1034" s="201"/>
      <c r="F1034" s="201"/>
    </row>
    <row r="1035" s="24" customFormat="1" spans="3:6">
      <c r="C1035" s="202"/>
      <c r="D1035" s="201"/>
      <c r="E1035" s="201"/>
      <c r="F1035" s="201"/>
    </row>
    <row r="1036" s="24" customFormat="1" spans="3:6">
      <c r="C1036" s="202"/>
      <c r="D1036" s="201"/>
      <c r="E1036" s="201"/>
      <c r="F1036" s="201"/>
    </row>
    <row r="1037" s="24" customFormat="1" spans="3:6">
      <c r="C1037" s="202"/>
      <c r="D1037" s="201"/>
      <c r="E1037" s="201"/>
      <c r="F1037" s="201"/>
    </row>
    <row r="1038" s="24" customFormat="1" spans="3:6">
      <c r="C1038" s="202"/>
      <c r="D1038" s="201"/>
      <c r="E1038" s="201"/>
      <c r="F1038" s="201"/>
    </row>
    <row r="1039" s="24" customFormat="1" spans="3:6">
      <c r="C1039" s="202"/>
      <c r="D1039" s="201"/>
      <c r="E1039" s="201"/>
      <c r="F1039" s="201"/>
    </row>
    <row r="1040" s="24" customFormat="1" spans="3:6">
      <c r="C1040" s="202"/>
      <c r="D1040" s="201"/>
      <c r="E1040" s="201"/>
      <c r="F1040" s="201"/>
    </row>
    <row r="1041" s="24" customFormat="1" spans="3:6">
      <c r="C1041" s="202"/>
      <c r="D1041" s="201"/>
      <c r="E1041" s="201"/>
      <c r="F1041" s="201"/>
    </row>
    <row r="1042" s="24" customFormat="1" spans="3:6">
      <c r="C1042" s="202"/>
      <c r="D1042" s="201"/>
      <c r="E1042" s="201"/>
      <c r="F1042" s="201"/>
    </row>
    <row r="1043" s="24" customFormat="1" spans="3:6">
      <c r="C1043" s="202"/>
      <c r="D1043" s="201"/>
      <c r="E1043" s="201"/>
      <c r="F1043" s="201"/>
    </row>
    <row r="1044" s="24" customFormat="1" spans="3:6">
      <c r="C1044" s="202"/>
      <c r="D1044" s="201"/>
      <c r="E1044" s="201"/>
      <c r="F1044" s="201"/>
    </row>
    <row r="1045" s="24" customFormat="1" spans="3:6">
      <c r="C1045" s="202"/>
      <c r="D1045" s="201"/>
      <c r="E1045" s="201"/>
      <c r="F1045" s="201"/>
    </row>
    <row r="1046" s="24" customFormat="1" spans="3:6">
      <c r="C1046" s="202"/>
      <c r="D1046" s="201"/>
      <c r="E1046" s="201"/>
      <c r="F1046" s="201"/>
    </row>
    <row r="1047" s="24" customFormat="1" spans="3:6">
      <c r="C1047" s="202"/>
      <c r="D1047" s="201"/>
      <c r="E1047" s="201"/>
      <c r="F1047" s="201"/>
    </row>
    <row r="1048" s="24" customFormat="1" spans="3:6">
      <c r="C1048" s="202"/>
      <c r="D1048" s="201"/>
      <c r="E1048" s="201"/>
      <c r="F1048" s="201"/>
    </row>
    <row r="1049" s="24" customFormat="1" spans="3:6">
      <c r="C1049" s="202"/>
      <c r="D1049" s="201"/>
      <c r="E1049" s="201"/>
      <c r="F1049" s="201"/>
    </row>
    <row r="1050" s="24" customFormat="1" spans="3:6">
      <c r="C1050" s="202"/>
      <c r="D1050" s="201"/>
      <c r="E1050" s="201"/>
      <c r="F1050" s="201"/>
    </row>
    <row r="1051" s="24" customFormat="1" spans="3:6">
      <c r="C1051" s="202"/>
      <c r="D1051" s="201"/>
      <c r="E1051" s="201"/>
      <c r="F1051" s="201"/>
    </row>
    <row r="1052" s="24" customFormat="1" spans="3:6">
      <c r="C1052" s="202"/>
      <c r="D1052" s="201"/>
      <c r="E1052" s="201"/>
      <c r="F1052" s="201"/>
    </row>
    <row r="1053" s="24" customFormat="1" spans="3:6">
      <c r="C1053" s="202"/>
      <c r="D1053" s="201"/>
      <c r="E1053" s="201"/>
      <c r="F1053" s="201"/>
    </row>
    <row r="1054" s="24" customFormat="1" spans="3:6">
      <c r="C1054" s="202"/>
      <c r="D1054" s="201"/>
      <c r="E1054" s="201"/>
      <c r="F1054" s="201"/>
    </row>
    <row r="1055" s="24" customFormat="1" spans="3:6">
      <c r="C1055" s="202"/>
      <c r="D1055" s="201"/>
      <c r="E1055" s="201"/>
      <c r="F1055" s="201"/>
    </row>
    <row r="1056" s="24" customFormat="1" spans="3:6">
      <c r="C1056" s="202"/>
      <c r="D1056" s="201"/>
      <c r="E1056" s="201"/>
      <c r="F1056" s="201"/>
    </row>
    <row r="1057" s="24" customFormat="1" spans="3:6">
      <c r="C1057" s="202"/>
      <c r="D1057" s="201"/>
      <c r="E1057" s="201"/>
      <c r="F1057" s="201"/>
    </row>
    <row r="1058" s="24" customFormat="1" spans="3:6">
      <c r="C1058" s="202"/>
      <c r="D1058" s="201"/>
      <c r="E1058" s="201"/>
      <c r="F1058" s="201"/>
    </row>
    <row r="1059" s="24" customFormat="1" spans="3:6">
      <c r="C1059" s="202"/>
      <c r="D1059" s="201"/>
      <c r="E1059" s="201"/>
      <c r="F1059" s="201"/>
    </row>
    <row r="1060" s="24" customFormat="1" spans="3:6">
      <c r="C1060" s="202"/>
      <c r="D1060" s="201"/>
      <c r="E1060" s="201"/>
      <c r="F1060" s="201"/>
    </row>
    <row r="1061" s="24" customFormat="1" spans="3:6">
      <c r="C1061" s="202"/>
      <c r="D1061" s="201"/>
      <c r="E1061" s="201"/>
      <c r="F1061" s="201"/>
    </row>
    <row r="1062" s="24" customFormat="1" spans="3:6">
      <c r="C1062" s="202"/>
      <c r="D1062" s="201"/>
      <c r="E1062" s="201"/>
      <c r="F1062" s="201"/>
    </row>
    <row r="1063" s="24" customFormat="1" spans="3:6">
      <c r="C1063" s="202"/>
      <c r="D1063" s="201"/>
      <c r="E1063" s="201"/>
      <c r="F1063" s="201"/>
    </row>
    <row r="1064" s="24" customFormat="1" spans="3:6">
      <c r="C1064" s="202"/>
      <c r="D1064" s="201"/>
      <c r="E1064" s="201"/>
      <c r="F1064" s="201"/>
    </row>
    <row r="1065" s="24" customFormat="1" spans="3:6">
      <c r="C1065" s="202"/>
      <c r="D1065" s="201"/>
      <c r="E1065" s="201"/>
      <c r="F1065" s="201"/>
    </row>
    <row r="1066" s="24" customFormat="1" spans="3:6">
      <c r="C1066" s="202"/>
      <c r="D1066" s="201"/>
      <c r="E1066" s="201"/>
      <c r="F1066" s="201"/>
    </row>
    <row r="1067" s="24" customFormat="1" spans="3:6">
      <c r="C1067" s="202"/>
      <c r="D1067" s="201"/>
      <c r="E1067" s="201"/>
      <c r="F1067" s="201"/>
    </row>
    <row r="1068" s="24" customFormat="1" spans="3:6">
      <c r="C1068" s="202"/>
      <c r="D1068" s="201"/>
      <c r="E1068" s="201"/>
      <c r="F1068" s="201"/>
    </row>
    <row r="1069" s="24" customFormat="1" spans="3:6">
      <c r="C1069" s="202"/>
      <c r="D1069" s="201"/>
      <c r="E1069" s="201"/>
      <c r="F1069" s="201"/>
    </row>
    <row r="1070" s="24" customFormat="1" spans="3:6">
      <c r="C1070" s="202"/>
      <c r="D1070" s="201"/>
      <c r="E1070" s="201"/>
      <c r="F1070" s="201"/>
    </row>
    <row r="1071" s="24" customFormat="1" spans="3:6">
      <c r="C1071" s="202"/>
      <c r="D1071" s="201"/>
      <c r="E1071" s="201"/>
      <c r="F1071" s="201"/>
    </row>
    <row r="1072" s="24" customFormat="1" spans="3:6">
      <c r="C1072" s="202"/>
      <c r="D1072" s="201"/>
      <c r="E1072" s="201"/>
      <c r="F1072" s="201"/>
    </row>
    <row r="1073" s="24" customFormat="1" spans="3:6">
      <c r="C1073" s="202"/>
      <c r="D1073" s="201"/>
      <c r="E1073" s="201"/>
      <c r="F1073" s="201"/>
    </row>
    <row r="1074" s="24" customFormat="1" spans="3:6">
      <c r="C1074" s="202"/>
      <c r="D1074" s="201"/>
      <c r="E1074" s="201"/>
      <c r="F1074" s="201"/>
    </row>
    <row r="1075" s="24" customFormat="1" spans="3:6">
      <c r="C1075" s="202"/>
      <c r="D1075" s="201"/>
      <c r="E1075" s="201"/>
      <c r="F1075" s="201"/>
    </row>
    <row r="1076" s="24" customFormat="1" spans="3:6">
      <c r="C1076" s="202"/>
      <c r="D1076" s="201"/>
      <c r="E1076" s="201"/>
      <c r="F1076" s="201"/>
    </row>
    <row r="1077" s="24" customFormat="1" spans="3:6">
      <c r="C1077" s="202"/>
      <c r="D1077" s="201"/>
      <c r="E1077" s="201"/>
      <c r="F1077" s="201"/>
    </row>
    <row r="1078" s="24" customFormat="1" spans="3:6">
      <c r="C1078" s="202"/>
      <c r="D1078" s="201"/>
      <c r="E1078" s="201"/>
      <c r="F1078" s="201"/>
    </row>
    <row r="1079" s="24" customFormat="1" spans="3:6">
      <c r="C1079" s="202"/>
      <c r="D1079" s="201"/>
      <c r="E1079" s="201"/>
      <c r="F1079" s="201"/>
    </row>
    <row r="1080" s="24" customFormat="1" spans="3:6">
      <c r="C1080" s="202"/>
      <c r="D1080" s="201"/>
      <c r="E1080" s="201"/>
      <c r="F1080" s="201"/>
    </row>
    <row r="1081" s="24" customFormat="1" spans="3:6">
      <c r="C1081" s="202"/>
      <c r="D1081" s="201"/>
      <c r="E1081" s="201"/>
      <c r="F1081" s="201"/>
    </row>
    <row r="1082" s="24" customFormat="1" spans="3:6">
      <c r="C1082" s="202"/>
      <c r="D1082" s="201"/>
      <c r="E1082" s="201"/>
      <c r="F1082" s="201"/>
    </row>
    <row r="1083" s="24" customFormat="1" spans="3:6">
      <c r="C1083" s="202"/>
      <c r="D1083" s="201"/>
      <c r="E1083" s="201"/>
      <c r="F1083" s="201"/>
    </row>
    <row r="1084" s="24" customFormat="1" spans="3:6">
      <c r="C1084" s="202"/>
      <c r="D1084" s="201"/>
      <c r="E1084" s="201"/>
      <c r="F1084" s="201"/>
    </row>
    <row r="1085" s="24" customFormat="1" spans="3:6">
      <c r="C1085" s="202"/>
      <c r="D1085" s="201"/>
      <c r="E1085" s="201"/>
      <c r="F1085" s="201"/>
    </row>
    <row r="1086" s="24" customFormat="1" spans="3:6">
      <c r="C1086" s="202"/>
      <c r="D1086" s="201"/>
      <c r="E1086" s="201"/>
      <c r="F1086" s="201"/>
    </row>
    <row r="1087" s="24" customFormat="1" spans="3:6">
      <c r="C1087" s="202"/>
      <c r="D1087" s="201"/>
      <c r="E1087" s="201"/>
      <c r="F1087" s="201"/>
    </row>
    <row r="1088" s="24" customFormat="1" spans="3:6">
      <c r="C1088" s="202"/>
      <c r="D1088" s="201"/>
      <c r="E1088" s="201"/>
      <c r="F1088" s="201"/>
    </row>
    <row r="1089" s="24" customFormat="1" spans="3:6">
      <c r="C1089" s="202"/>
      <c r="D1089" s="201"/>
      <c r="E1089" s="201"/>
      <c r="F1089" s="201"/>
    </row>
    <row r="1090" s="24" customFormat="1" spans="3:6">
      <c r="C1090" s="202"/>
      <c r="D1090" s="201"/>
      <c r="E1090" s="201"/>
      <c r="F1090" s="201"/>
    </row>
  </sheetData>
  <autoFilter ref="A2:H1031">
    <extLst/>
  </autoFilter>
  <mergeCells count="1">
    <mergeCell ref="A1:F1"/>
  </mergeCells>
  <pageMargins left="0.25" right="0.25" top="0.75" bottom="0.75" header="0.3" footer="0.3"/>
  <pageSetup paperSize="9" scale="63" orientation="landscape"/>
  <headerFooter alignWithMargins="0" scaleWithDoc="0"/>
  <rowBreaks count="13" manualBreakCount="13">
    <brk id="52" max="7" man="1"/>
    <brk id="107" max="7" man="1"/>
    <brk id="350" max="16383" man="1"/>
    <brk id="368" max="9" man="1"/>
    <brk id="380" max="16383" man="1"/>
    <brk id="381" max="16383" man="1"/>
    <brk id="391" max="9" man="1"/>
    <brk id="403" max="16383" man="1"/>
    <brk id="467" max="16383" man="1"/>
    <brk id="827" max="16383" man="1"/>
    <brk id="912" max="9" man="1"/>
    <brk id="962" max="16383" man="1"/>
    <brk id="98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03"/>
  <sheetViews>
    <sheetView topLeftCell="A4" workbookViewId="0">
      <selection activeCell="F3" sqref="F3"/>
    </sheetView>
  </sheetViews>
  <sheetFormatPr defaultColWidth="9" defaultRowHeight="14.25" outlineLevelCol="4"/>
  <sheetData>
    <row r="1" ht="29.25" spans="1:5">
      <c r="A1" s="1" t="s">
        <v>1</v>
      </c>
      <c r="B1" s="2" t="s">
        <v>912</v>
      </c>
      <c r="C1" s="2" t="s">
        <v>3</v>
      </c>
      <c r="D1" s="2" t="s">
        <v>5</v>
      </c>
      <c r="E1" s="2" t="s">
        <v>4</v>
      </c>
    </row>
    <row r="2" ht="57" spans="1:5">
      <c r="A2" s="3"/>
      <c r="B2" s="4"/>
      <c r="C2" s="5" t="s">
        <v>913</v>
      </c>
      <c r="D2" s="5"/>
      <c r="E2" s="5"/>
    </row>
    <row r="3" ht="60" spans="1:5">
      <c r="A3" s="6">
        <v>1</v>
      </c>
      <c r="B3" s="7" t="s">
        <v>35</v>
      </c>
      <c r="C3" s="8" t="s">
        <v>914</v>
      </c>
      <c r="D3" s="6">
        <v>16</v>
      </c>
      <c r="E3" s="6" t="s">
        <v>37</v>
      </c>
    </row>
    <row r="4" ht="24" spans="1:5">
      <c r="A4" s="9"/>
      <c r="B4" s="10"/>
      <c r="C4" s="8" t="s">
        <v>915</v>
      </c>
      <c r="D4" s="9"/>
      <c r="E4" s="9"/>
    </row>
    <row r="5" ht="72" spans="1:5">
      <c r="A5" s="9"/>
      <c r="B5" s="10"/>
      <c r="C5" s="8" t="s">
        <v>916</v>
      </c>
      <c r="D5" s="9"/>
      <c r="E5" s="9"/>
    </row>
    <row r="6" ht="72" spans="1:5">
      <c r="A6" s="9"/>
      <c r="B6" s="10"/>
      <c r="C6" s="8" t="s">
        <v>917</v>
      </c>
      <c r="D6" s="9"/>
      <c r="E6" s="9"/>
    </row>
    <row r="7" ht="72" spans="1:5">
      <c r="A7" s="9"/>
      <c r="B7" s="10"/>
      <c r="C7" s="8" t="s">
        <v>918</v>
      </c>
      <c r="D7" s="9"/>
      <c r="E7" s="9"/>
    </row>
    <row r="8" ht="60.75" spans="1:5">
      <c r="A8" s="11"/>
      <c r="B8" s="12"/>
      <c r="C8" s="13" t="s">
        <v>919</v>
      </c>
      <c r="D8" s="11"/>
      <c r="E8" s="11"/>
    </row>
    <row r="9" ht="60" spans="1:5">
      <c r="A9" s="6">
        <v>2</v>
      </c>
      <c r="B9" s="7" t="s">
        <v>42</v>
      </c>
      <c r="C9" s="8" t="s">
        <v>914</v>
      </c>
      <c r="D9" s="6">
        <v>3</v>
      </c>
      <c r="E9" s="6" t="s">
        <v>17</v>
      </c>
    </row>
    <row r="10" ht="168" spans="1:5">
      <c r="A10" s="9"/>
      <c r="B10" s="10"/>
      <c r="C10" s="8" t="s">
        <v>920</v>
      </c>
      <c r="D10" s="9"/>
      <c r="E10" s="9"/>
    </row>
    <row r="11" ht="168" spans="1:5">
      <c r="A11" s="9"/>
      <c r="B11" s="10"/>
      <c r="C11" s="8" t="s">
        <v>921</v>
      </c>
      <c r="D11" s="9"/>
      <c r="E11" s="9"/>
    </row>
    <row r="12" ht="48" spans="1:5">
      <c r="A12" s="9"/>
      <c r="B12" s="10"/>
      <c r="C12" s="8" t="s">
        <v>922</v>
      </c>
      <c r="D12" s="9"/>
      <c r="E12" s="9"/>
    </row>
    <row r="13" ht="48" spans="1:5">
      <c r="A13" s="9"/>
      <c r="B13" s="10"/>
      <c r="C13" s="8" t="s">
        <v>923</v>
      </c>
      <c r="D13" s="9"/>
      <c r="E13" s="9"/>
    </row>
    <row r="14" ht="72" spans="1:5">
      <c r="A14" s="9"/>
      <c r="B14" s="10"/>
      <c r="C14" s="8" t="s">
        <v>924</v>
      </c>
      <c r="D14" s="9"/>
      <c r="E14" s="9"/>
    </row>
    <row r="15" ht="60.75" spans="1:5">
      <c r="A15" s="11"/>
      <c r="B15" s="12"/>
      <c r="C15" s="13" t="s">
        <v>925</v>
      </c>
      <c r="D15" s="11"/>
      <c r="E15" s="11"/>
    </row>
    <row r="16" ht="24" spans="1:5">
      <c r="A16" s="6">
        <v>3</v>
      </c>
      <c r="B16" s="7" t="s">
        <v>62</v>
      </c>
      <c r="C16" s="8" t="s">
        <v>926</v>
      </c>
      <c r="D16" s="6">
        <v>4</v>
      </c>
      <c r="E16" s="6" t="s">
        <v>37</v>
      </c>
    </row>
    <row r="17" ht="36" spans="1:5">
      <c r="A17" s="9"/>
      <c r="B17" s="10"/>
      <c r="C17" s="8" t="s">
        <v>927</v>
      </c>
      <c r="D17" s="9"/>
      <c r="E17" s="9"/>
    </row>
    <row r="18" ht="48" spans="1:5">
      <c r="A18" s="9"/>
      <c r="B18" s="10"/>
      <c r="C18" s="8" t="s">
        <v>928</v>
      </c>
      <c r="D18" s="9"/>
      <c r="E18" s="9"/>
    </row>
    <row r="19" ht="36.75" spans="1:5">
      <c r="A19" s="11"/>
      <c r="B19" s="12"/>
      <c r="C19" s="13" t="s">
        <v>929</v>
      </c>
      <c r="D19" s="11"/>
      <c r="E19" s="11"/>
    </row>
    <row r="20" ht="48.75" spans="1:5">
      <c r="A20" s="11">
        <v>4</v>
      </c>
      <c r="B20" s="13" t="s">
        <v>65</v>
      </c>
      <c r="C20" s="13" t="s">
        <v>66</v>
      </c>
      <c r="D20" s="14">
        <v>5</v>
      </c>
      <c r="E20" s="14" t="s">
        <v>67</v>
      </c>
    </row>
    <row r="21" ht="15" spans="1:5">
      <c r="A21" s="11">
        <v>5</v>
      </c>
      <c r="B21" s="13" t="s">
        <v>587</v>
      </c>
      <c r="C21" s="13" t="s">
        <v>588</v>
      </c>
      <c r="D21" s="14">
        <v>3</v>
      </c>
      <c r="E21" s="14" t="s">
        <v>67</v>
      </c>
    </row>
    <row r="22" ht="156.75" spans="1:5">
      <c r="A22" s="11">
        <v>6</v>
      </c>
      <c r="B22" s="13" t="s">
        <v>573</v>
      </c>
      <c r="C22" s="13" t="s">
        <v>574</v>
      </c>
      <c r="D22" s="14">
        <v>3</v>
      </c>
      <c r="E22" s="14" t="s">
        <v>17</v>
      </c>
    </row>
    <row r="23" ht="60.75" spans="1:5">
      <c r="A23" s="11">
        <v>7</v>
      </c>
      <c r="B23" s="13" t="s">
        <v>25</v>
      </c>
      <c r="C23" s="13" t="s">
        <v>26</v>
      </c>
      <c r="D23" s="14">
        <v>6</v>
      </c>
      <c r="E23" s="14" t="s">
        <v>17</v>
      </c>
    </row>
    <row r="24" ht="60" spans="1:5">
      <c r="A24" s="6">
        <v>8</v>
      </c>
      <c r="B24" s="7" t="s">
        <v>9</v>
      </c>
      <c r="C24" s="8" t="s">
        <v>930</v>
      </c>
      <c r="D24" s="6">
        <v>19.5</v>
      </c>
      <c r="E24" s="6" t="s">
        <v>11</v>
      </c>
    </row>
    <row r="25" ht="84" spans="1:5">
      <c r="A25" s="9"/>
      <c r="B25" s="10"/>
      <c r="C25" s="8" t="s">
        <v>931</v>
      </c>
      <c r="D25" s="9"/>
      <c r="E25" s="9"/>
    </row>
    <row r="26" ht="36" spans="1:5">
      <c r="A26" s="9"/>
      <c r="B26" s="10"/>
      <c r="C26" s="8" t="s">
        <v>932</v>
      </c>
      <c r="D26" s="9"/>
      <c r="E26" s="9"/>
    </row>
    <row r="27" ht="144" spans="1:5">
      <c r="A27" s="9"/>
      <c r="B27" s="10"/>
      <c r="C27" s="8" t="s">
        <v>933</v>
      </c>
      <c r="D27" s="9"/>
      <c r="E27" s="9"/>
    </row>
    <row r="28" ht="108" spans="1:5">
      <c r="A28" s="9"/>
      <c r="B28" s="10"/>
      <c r="C28" s="8" t="s">
        <v>934</v>
      </c>
      <c r="D28" s="9"/>
      <c r="E28" s="9"/>
    </row>
    <row r="29" ht="60" spans="1:5">
      <c r="A29" s="9"/>
      <c r="B29" s="10"/>
      <c r="C29" s="8" t="s">
        <v>935</v>
      </c>
      <c r="D29" s="9"/>
      <c r="E29" s="9"/>
    </row>
    <row r="30" ht="108" spans="1:5">
      <c r="A30" s="9"/>
      <c r="B30" s="10"/>
      <c r="C30" s="8" t="s">
        <v>936</v>
      </c>
      <c r="D30" s="9"/>
      <c r="E30" s="9"/>
    </row>
    <row r="31" ht="228" spans="1:5">
      <c r="A31" s="9"/>
      <c r="B31" s="10"/>
      <c r="C31" s="8" t="s">
        <v>937</v>
      </c>
      <c r="D31" s="9"/>
      <c r="E31" s="9"/>
    </row>
    <row r="32" ht="144" spans="1:5">
      <c r="A32" s="9"/>
      <c r="B32" s="10"/>
      <c r="C32" s="8" t="s">
        <v>938</v>
      </c>
      <c r="D32" s="9"/>
      <c r="E32" s="9"/>
    </row>
    <row r="33" ht="84" spans="1:5">
      <c r="A33" s="9"/>
      <c r="B33" s="10"/>
      <c r="C33" s="8" t="s">
        <v>939</v>
      </c>
      <c r="D33" s="9"/>
      <c r="E33" s="9"/>
    </row>
    <row r="34" ht="156.75" spans="1:5">
      <c r="A34" s="11"/>
      <c r="B34" s="12"/>
      <c r="C34" s="13" t="s">
        <v>940</v>
      </c>
      <c r="D34" s="11"/>
      <c r="E34" s="11"/>
    </row>
    <row r="35" ht="61.5" spans="1:5">
      <c r="A35" s="6">
        <v>9</v>
      </c>
      <c r="B35" s="7" t="s">
        <v>552</v>
      </c>
      <c r="C35" s="8" t="s">
        <v>941</v>
      </c>
      <c r="D35" s="6">
        <v>6</v>
      </c>
      <c r="E35" s="6" t="s">
        <v>37</v>
      </c>
    </row>
    <row r="36" ht="120" spans="1:5">
      <c r="A36" s="9"/>
      <c r="B36" s="10"/>
      <c r="C36" s="8" t="s">
        <v>942</v>
      </c>
      <c r="D36" s="9"/>
      <c r="E36" s="9"/>
    </row>
    <row r="37" ht="36" spans="1:5">
      <c r="A37" s="9"/>
      <c r="B37" s="10"/>
      <c r="C37" s="8" t="s">
        <v>943</v>
      </c>
      <c r="D37" s="9"/>
      <c r="E37" s="9"/>
    </row>
    <row r="38" ht="48.75" spans="1:5">
      <c r="A38" s="11"/>
      <c r="B38" s="12"/>
      <c r="C38" s="13" t="s">
        <v>944</v>
      </c>
      <c r="D38" s="11"/>
      <c r="E38" s="11"/>
    </row>
    <row r="39" ht="60" spans="1:5">
      <c r="A39" s="6">
        <v>10</v>
      </c>
      <c r="B39" s="7" t="s">
        <v>13</v>
      </c>
      <c r="C39" s="8" t="s">
        <v>945</v>
      </c>
      <c r="D39" s="6">
        <v>6</v>
      </c>
      <c r="E39" s="6" t="s">
        <v>11</v>
      </c>
    </row>
    <row r="40" ht="36.75" spans="1:5">
      <c r="A40" s="11"/>
      <c r="B40" s="12"/>
      <c r="C40" s="13" t="s">
        <v>946</v>
      </c>
      <c r="D40" s="11"/>
      <c r="E40" s="11"/>
    </row>
    <row r="41" ht="60" spans="1:5">
      <c r="A41" s="6">
        <v>11</v>
      </c>
      <c r="B41" s="7" t="s">
        <v>15</v>
      </c>
      <c r="C41" s="8" t="s">
        <v>947</v>
      </c>
      <c r="D41" s="6">
        <v>2</v>
      </c>
      <c r="E41" s="6" t="s">
        <v>17</v>
      </c>
    </row>
    <row r="42" ht="120" spans="1:5">
      <c r="A42" s="9"/>
      <c r="B42" s="10"/>
      <c r="C42" s="8" t="s">
        <v>948</v>
      </c>
      <c r="D42" s="9"/>
      <c r="E42" s="9"/>
    </row>
    <row r="43" ht="60" spans="1:5">
      <c r="A43" s="9"/>
      <c r="B43" s="10"/>
      <c r="C43" s="8" t="s">
        <v>949</v>
      </c>
      <c r="D43" s="9"/>
      <c r="E43" s="9"/>
    </row>
    <row r="44" ht="36.75" spans="1:5">
      <c r="A44" s="11"/>
      <c r="B44" s="12"/>
      <c r="C44" s="13" t="s">
        <v>950</v>
      </c>
      <c r="D44" s="11"/>
      <c r="E44" s="11"/>
    </row>
    <row r="45" ht="96" spans="1:5">
      <c r="A45" s="6">
        <v>12</v>
      </c>
      <c r="B45" s="7" t="s">
        <v>19</v>
      </c>
      <c r="C45" s="8" t="s">
        <v>951</v>
      </c>
      <c r="D45" s="6">
        <v>2</v>
      </c>
      <c r="E45" s="6" t="s">
        <v>17</v>
      </c>
    </row>
    <row r="46" ht="96" spans="1:5">
      <c r="A46" s="9"/>
      <c r="B46" s="10"/>
      <c r="C46" s="8" t="s">
        <v>952</v>
      </c>
      <c r="D46" s="9"/>
      <c r="E46" s="9"/>
    </row>
    <row r="47" ht="72.75" spans="1:5">
      <c r="A47" s="11"/>
      <c r="B47" s="12"/>
      <c r="C47" s="13" t="s">
        <v>953</v>
      </c>
      <c r="D47" s="11"/>
      <c r="E47" s="11"/>
    </row>
    <row r="48" ht="60" spans="1:5">
      <c r="A48" s="6">
        <v>13</v>
      </c>
      <c r="B48" s="7" t="s">
        <v>562</v>
      </c>
      <c r="C48" s="8" t="s">
        <v>954</v>
      </c>
      <c r="D48" s="6">
        <v>2</v>
      </c>
      <c r="E48" s="6" t="s">
        <v>17</v>
      </c>
    </row>
    <row r="49" ht="36" spans="1:5">
      <c r="A49" s="9"/>
      <c r="B49" s="10"/>
      <c r="C49" s="8" t="s">
        <v>955</v>
      </c>
      <c r="D49" s="9"/>
      <c r="E49" s="9"/>
    </row>
    <row r="50" ht="84" spans="1:5">
      <c r="A50" s="9"/>
      <c r="B50" s="10"/>
      <c r="C50" s="8" t="s">
        <v>956</v>
      </c>
      <c r="D50" s="9"/>
      <c r="E50" s="9"/>
    </row>
    <row r="51" ht="60.75" spans="1:5">
      <c r="A51" s="11"/>
      <c r="B51" s="12"/>
      <c r="C51" s="13" t="s">
        <v>957</v>
      </c>
      <c r="D51" s="11"/>
      <c r="E51" s="11"/>
    </row>
    <row r="52" ht="48" spans="1:5">
      <c r="A52" s="6">
        <v>14</v>
      </c>
      <c r="B52" s="7" t="s">
        <v>564</v>
      </c>
      <c r="C52" s="8" t="s">
        <v>958</v>
      </c>
      <c r="D52" s="6">
        <v>1</v>
      </c>
      <c r="E52" s="6" t="s">
        <v>17</v>
      </c>
    </row>
    <row r="53" ht="24" spans="1:5">
      <c r="A53" s="9"/>
      <c r="B53" s="10"/>
      <c r="C53" s="8" t="s">
        <v>959</v>
      </c>
      <c r="D53" s="9"/>
      <c r="E53" s="9"/>
    </row>
    <row r="54" ht="36" spans="1:5">
      <c r="A54" s="9"/>
      <c r="B54" s="10"/>
      <c r="C54" s="8" t="s">
        <v>960</v>
      </c>
      <c r="D54" s="9"/>
      <c r="E54" s="9"/>
    </row>
    <row r="55" ht="60" spans="1:5">
      <c r="A55" s="9"/>
      <c r="B55" s="10"/>
      <c r="C55" s="8" t="s">
        <v>961</v>
      </c>
      <c r="D55" s="9"/>
      <c r="E55" s="9"/>
    </row>
    <row r="56" ht="84.75" spans="1:5">
      <c r="A56" s="11"/>
      <c r="B56" s="12"/>
      <c r="C56" s="13" t="s">
        <v>962</v>
      </c>
      <c r="D56" s="11"/>
      <c r="E56" s="11"/>
    </row>
    <row r="57" ht="72.75" spans="1:5">
      <c r="A57" s="11">
        <v>15</v>
      </c>
      <c r="B57" s="13" t="s">
        <v>963</v>
      </c>
      <c r="C57" s="13" t="s">
        <v>964</v>
      </c>
      <c r="D57" s="14">
        <v>12</v>
      </c>
      <c r="E57" s="14" t="s">
        <v>23</v>
      </c>
    </row>
    <row r="58" ht="48.75" spans="1:5">
      <c r="A58" s="11">
        <v>16</v>
      </c>
      <c r="B58" s="13" t="s">
        <v>157</v>
      </c>
      <c r="C58" s="13" t="s">
        <v>884</v>
      </c>
      <c r="D58" s="14">
        <v>2</v>
      </c>
      <c r="E58" s="14" t="s">
        <v>23</v>
      </c>
    </row>
    <row r="59" ht="48.75" spans="1:5">
      <c r="A59" s="11">
        <v>17</v>
      </c>
      <c r="B59" s="13" t="s">
        <v>701</v>
      </c>
      <c r="C59" s="13" t="s">
        <v>702</v>
      </c>
      <c r="D59" s="14">
        <v>1</v>
      </c>
      <c r="E59" s="14" t="s">
        <v>23</v>
      </c>
    </row>
    <row r="60" ht="48.75" spans="1:5">
      <c r="A60" s="11">
        <v>18</v>
      </c>
      <c r="B60" s="13" t="s">
        <v>965</v>
      </c>
      <c r="C60" s="13" t="s">
        <v>966</v>
      </c>
      <c r="D60" s="14" t="s">
        <v>215</v>
      </c>
      <c r="E60" s="14">
        <v>1</v>
      </c>
    </row>
    <row r="61" ht="24.75" spans="1:5">
      <c r="A61" s="11">
        <v>19</v>
      </c>
      <c r="B61" s="13" t="s">
        <v>967</v>
      </c>
      <c r="C61" s="13" t="s">
        <v>968</v>
      </c>
      <c r="D61" s="14">
        <v>1</v>
      </c>
      <c r="E61" s="14" t="s">
        <v>83</v>
      </c>
    </row>
    <row r="62" ht="48.75" spans="1:5">
      <c r="A62" s="11">
        <v>20</v>
      </c>
      <c r="B62" s="13" t="s">
        <v>275</v>
      </c>
      <c r="C62" s="13" t="s">
        <v>276</v>
      </c>
      <c r="D62" s="14">
        <v>1</v>
      </c>
      <c r="E62" s="14" t="s">
        <v>83</v>
      </c>
    </row>
    <row r="63" ht="36" spans="1:5">
      <c r="A63" s="6">
        <v>21</v>
      </c>
      <c r="B63" s="7" t="s">
        <v>278</v>
      </c>
      <c r="C63" s="8" t="s">
        <v>969</v>
      </c>
      <c r="D63" s="6">
        <v>1</v>
      </c>
      <c r="E63" s="6" t="s">
        <v>23</v>
      </c>
    </row>
    <row r="64" ht="24" spans="1:5">
      <c r="A64" s="9"/>
      <c r="B64" s="10"/>
      <c r="C64" s="8" t="s">
        <v>970</v>
      </c>
      <c r="D64" s="9"/>
      <c r="E64" s="9"/>
    </row>
    <row r="65" ht="24" spans="1:5">
      <c r="A65" s="9"/>
      <c r="B65" s="10"/>
      <c r="C65" s="8" t="s">
        <v>971</v>
      </c>
      <c r="D65" s="9"/>
      <c r="E65" s="9"/>
    </row>
    <row r="66" ht="24.75" spans="1:5">
      <c r="A66" s="11"/>
      <c r="B66" s="12"/>
      <c r="C66" s="13" t="s">
        <v>972</v>
      </c>
      <c r="D66" s="11"/>
      <c r="E66" s="11"/>
    </row>
    <row r="67" ht="24" spans="1:5">
      <c r="A67" s="6">
        <v>22</v>
      </c>
      <c r="B67" s="7" t="s">
        <v>282</v>
      </c>
      <c r="C67" s="8" t="s">
        <v>973</v>
      </c>
      <c r="D67" s="6">
        <v>2</v>
      </c>
      <c r="E67" s="6" t="s">
        <v>284</v>
      </c>
    </row>
    <row r="68" spans="1:5">
      <c r="A68" s="9"/>
      <c r="B68" s="10"/>
      <c r="C68" s="8" t="s">
        <v>974</v>
      </c>
      <c r="D68" s="9"/>
      <c r="E68" s="9"/>
    </row>
    <row r="69" ht="24" spans="1:5">
      <c r="A69" s="9"/>
      <c r="B69" s="10"/>
      <c r="C69" s="8" t="s">
        <v>975</v>
      </c>
      <c r="D69" s="9"/>
      <c r="E69" s="9"/>
    </row>
    <row r="70" ht="15" spans="1:5">
      <c r="A70" s="11"/>
      <c r="B70" s="12"/>
      <c r="C70" s="13" t="s">
        <v>976</v>
      </c>
      <c r="D70" s="11"/>
      <c r="E70" s="11"/>
    </row>
    <row r="71" ht="36.75" spans="1:5">
      <c r="A71" s="11">
        <v>23</v>
      </c>
      <c r="B71" s="13" t="s">
        <v>889</v>
      </c>
      <c r="C71" s="13" t="s">
        <v>890</v>
      </c>
      <c r="D71" s="14">
        <v>13</v>
      </c>
      <c r="E71" s="14" t="s">
        <v>284</v>
      </c>
    </row>
    <row r="72" ht="48" spans="1:5">
      <c r="A72" s="6">
        <v>24</v>
      </c>
      <c r="B72" s="7" t="s">
        <v>294</v>
      </c>
      <c r="C72" s="8" t="s">
        <v>977</v>
      </c>
      <c r="D72" s="6">
        <v>7</v>
      </c>
      <c r="E72" s="6" t="s">
        <v>284</v>
      </c>
    </row>
    <row r="73" ht="24" spans="1:5">
      <c r="A73" s="9"/>
      <c r="B73" s="10"/>
      <c r="C73" s="8" t="s">
        <v>978</v>
      </c>
      <c r="D73" s="9"/>
      <c r="E73" s="9"/>
    </row>
    <row r="74" ht="24.75" spans="1:5">
      <c r="A74" s="11"/>
      <c r="B74" s="12"/>
      <c r="C74" s="13" t="s">
        <v>979</v>
      </c>
      <c r="D74" s="11"/>
      <c r="E74" s="11"/>
    </row>
    <row r="75" ht="48" spans="1:5">
      <c r="A75" s="6">
        <v>25</v>
      </c>
      <c r="B75" s="7" t="s">
        <v>294</v>
      </c>
      <c r="C75" s="8" t="s">
        <v>980</v>
      </c>
      <c r="D75" s="6">
        <v>66</v>
      </c>
      <c r="E75" s="6" t="s">
        <v>284</v>
      </c>
    </row>
    <row r="76" ht="24" spans="1:5">
      <c r="A76" s="9"/>
      <c r="B76" s="10"/>
      <c r="C76" s="8" t="s">
        <v>978</v>
      </c>
      <c r="D76" s="9"/>
      <c r="E76" s="9"/>
    </row>
    <row r="77" ht="24.75" spans="1:5">
      <c r="A77" s="11"/>
      <c r="B77" s="12"/>
      <c r="C77" s="13" t="s">
        <v>979</v>
      </c>
      <c r="D77" s="11"/>
      <c r="E77" s="11"/>
    </row>
    <row r="78" ht="36.75" spans="1:5">
      <c r="A78" s="11">
        <v>26</v>
      </c>
      <c r="B78" s="13" t="s">
        <v>298</v>
      </c>
      <c r="C78" s="13" t="s">
        <v>299</v>
      </c>
      <c r="D78" s="14">
        <v>15</v>
      </c>
      <c r="E78" s="14" t="s">
        <v>284</v>
      </c>
    </row>
    <row r="79" ht="24" spans="1:5">
      <c r="A79" s="6">
        <v>27</v>
      </c>
      <c r="B79" s="7" t="s">
        <v>305</v>
      </c>
      <c r="C79" s="8" t="s">
        <v>981</v>
      </c>
      <c r="D79" s="6">
        <v>4</v>
      </c>
      <c r="E79" s="6" t="s">
        <v>284</v>
      </c>
    </row>
    <row r="80" ht="24" spans="1:5">
      <c r="A80" s="9"/>
      <c r="B80" s="10"/>
      <c r="C80" s="8" t="s">
        <v>982</v>
      </c>
      <c r="D80" s="9"/>
      <c r="E80" s="9"/>
    </row>
    <row r="81" ht="24.75" spans="1:5">
      <c r="A81" s="11"/>
      <c r="B81" s="12"/>
      <c r="C81" s="13" t="s">
        <v>983</v>
      </c>
      <c r="D81" s="11"/>
      <c r="E81" s="11"/>
    </row>
    <row r="82" ht="24" spans="1:5">
      <c r="A82" s="6">
        <v>28</v>
      </c>
      <c r="B82" s="7" t="s">
        <v>308</v>
      </c>
      <c r="C82" s="8" t="s">
        <v>981</v>
      </c>
      <c r="D82" s="6">
        <v>5</v>
      </c>
      <c r="E82" s="6" t="s">
        <v>284</v>
      </c>
    </row>
    <row r="83" ht="24" spans="1:5">
      <c r="A83" s="9"/>
      <c r="B83" s="10"/>
      <c r="C83" s="8" t="s">
        <v>982</v>
      </c>
      <c r="D83" s="9"/>
      <c r="E83" s="9"/>
    </row>
    <row r="84" ht="24.75" spans="1:5">
      <c r="A84" s="11"/>
      <c r="B84" s="12"/>
      <c r="C84" s="13" t="s">
        <v>983</v>
      </c>
      <c r="D84" s="11"/>
      <c r="E84" s="11"/>
    </row>
    <row r="85" ht="24" spans="1:5">
      <c r="A85" s="6">
        <v>29</v>
      </c>
      <c r="B85" s="7" t="s">
        <v>309</v>
      </c>
      <c r="C85" s="8" t="s">
        <v>981</v>
      </c>
      <c r="D85" s="6">
        <v>2</v>
      </c>
      <c r="E85" s="6" t="s">
        <v>284</v>
      </c>
    </row>
    <row r="86" ht="24" spans="1:5">
      <c r="A86" s="9"/>
      <c r="B86" s="10"/>
      <c r="C86" s="8" t="s">
        <v>982</v>
      </c>
      <c r="D86" s="9"/>
      <c r="E86" s="9"/>
    </row>
    <row r="87" ht="24.75" spans="1:5">
      <c r="A87" s="11"/>
      <c r="B87" s="12"/>
      <c r="C87" s="13" t="s">
        <v>983</v>
      </c>
      <c r="D87" s="11"/>
      <c r="E87" s="11"/>
    </row>
    <row r="88" ht="24" spans="1:5">
      <c r="A88" s="6">
        <v>30</v>
      </c>
      <c r="B88" s="7" t="s">
        <v>311</v>
      </c>
      <c r="C88" s="8" t="s">
        <v>981</v>
      </c>
      <c r="D88" s="6">
        <v>2</v>
      </c>
      <c r="E88" s="6" t="s">
        <v>284</v>
      </c>
    </row>
    <row r="89" ht="24" spans="1:5">
      <c r="A89" s="9"/>
      <c r="B89" s="10"/>
      <c r="C89" s="8" t="s">
        <v>982</v>
      </c>
      <c r="D89" s="9"/>
      <c r="E89" s="9"/>
    </row>
    <row r="90" ht="24.75" spans="1:5">
      <c r="A90" s="11"/>
      <c r="B90" s="12"/>
      <c r="C90" s="13" t="s">
        <v>983</v>
      </c>
      <c r="D90" s="11"/>
      <c r="E90" s="11"/>
    </row>
    <row r="91" ht="24" spans="1:5">
      <c r="A91" s="6">
        <v>31</v>
      </c>
      <c r="B91" s="7" t="s">
        <v>891</v>
      </c>
      <c r="C91" s="8" t="s">
        <v>981</v>
      </c>
      <c r="D91" s="6">
        <v>2</v>
      </c>
      <c r="E91" s="6" t="s">
        <v>284</v>
      </c>
    </row>
    <row r="92" ht="24" spans="1:5">
      <c r="A92" s="9"/>
      <c r="B92" s="10"/>
      <c r="C92" s="8" t="s">
        <v>982</v>
      </c>
      <c r="D92" s="9"/>
      <c r="E92" s="9"/>
    </row>
    <row r="93" ht="24.75" spans="1:5">
      <c r="A93" s="11"/>
      <c r="B93" s="12"/>
      <c r="C93" s="13" t="s">
        <v>983</v>
      </c>
      <c r="D93" s="11"/>
      <c r="E93" s="11"/>
    </row>
    <row r="94" ht="24" spans="1:5">
      <c r="A94" s="6">
        <v>32</v>
      </c>
      <c r="B94" s="7" t="s">
        <v>316</v>
      </c>
      <c r="C94" s="8" t="s">
        <v>981</v>
      </c>
      <c r="D94" s="6">
        <v>130</v>
      </c>
      <c r="E94" s="6" t="s">
        <v>284</v>
      </c>
    </row>
    <row r="95" ht="24" spans="1:5">
      <c r="A95" s="9"/>
      <c r="B95" s="10"/>
      <c r="C95" s="8" t="s">
        <v>982</v>
      </c>
      <c r="D95" s="9"/>
      <c r="E95" s="9"/>
    </row>
    <row r="96" ht="24.75" spans="1:5">
      <c r="A96" s="11"/>
      <c r="B96" s="12"/>
      <c r="C96" s="13" t="s">
        <v>984</v>
      </c>
      <c r="D96" s="11"/>
      <c r="E96" s="11"/>
    </row>
    <row r="97" ht="24" spans="1:5">
      <c r="A97" s="6">
        <v>33</v>
      </c>
      <c r="B97" s="7" t="s">
        <v>318</v>
      </c>
      <c r="C97" s="8" t="s">
        <v>981</v>
      </c>
      <c r="D97" s="6">
        <v>4</v>
      </c>
      <c r="E97" s="6" t="s">
        <v>284</v>
      </c>
    </row>
    <row r="98" ht="24" spans="1:5">
      <c r="A98" s="9"/>
      <c r="B98" s="10"/>
      <c r="C98" s="8" t="s">
        <v>982</v>
      </c>
      <c r="D98" s="9"/>
      <c r="E98" s="9"/>
    </row>
    <row r="99" ht="24.75" spans="1:5">
      <c r="A99" s="11"/>
      <c r="B99" s="12"/>
      <c r="C99" s="13" t="s">
        <v>984</v>
      </c>
      <c r="D99" s="11"/>
      <c r="E99" s="11"/>
    </row>
    <row r="100" ht="24" spans="1:5">
      <c r="A100" s="6">
        <v>34</v>
      </c>
      <c r="B100" s="7" t="s">
        <v>319</v>
      </c>
      <c r="C100" s="8" t="s">
        <v>985</v>
      </c>
      <c r="D100" s="6">
        <v>2</v>
      </c>
      <c r="E100" s="6" t="s">
        <v>284</v>
      </c>
    </row>
    <row r="101" ht="24" spans="1:5">
      <c r="A101" s="9"/>
      <c r="B101" s="10"/>
      <c r="C101" s="8" t="s">
        <v>982</v>
      </c>
      <c r="D101" s="9"/>
      <c r="E101" s="9"/>
    </row>
    <row r="102" ht="24.75" spans="1:5">
      <c r="A102" s="11"/>
      <c r="B102" s="12"/>
      <c r="C102" s="13" t="s">
        <v>984</v>
      </c>
      <c r="D102" s="11"/>
      <c r="E102" s="11"/>
    </row>
    <row r="103" ht="24" spans="1:5">
      <c r="A103" s="6">
        <v>35</v>
      </c>
      <c r="B103" s="7" t="s">
        <v>321</v>
      </c>
      <c r="C103" s="8" t="s">
        <v>986</v>
      </c>
      <c r="D103" s="6">
        <v>1</v>
      </c>
      <c r="E103" s="6" t="s">
        <v>284</v>
      </c>
    </row>
    <row r="104" ht="24" spans="1:5">
      <c r="A104" s="9"/>
      <c r="B104" s="10"/>
      <c r="C104" s="8" t="s">
        <v>982</v>
      </c>
      <c r="D104" s="9"/>
      <c r="E104" s="9"/>
    </row>
    <row r="105" ht="24.75" spans="1:5">
      <c r="A105" s="11"/>
      <c r="B105" s="12"/>
      <c r="C105" s="13" t="s">
        <v>984</v>
      </c>
      <c r="D105" s="11"/>
      <c r="E105" s="11"/>
    </row>
    <row r="106" ht="24" spans="1:5">
      <c r="A106" s="6">
        <v>36</v>
      </c>
      <c r="B106" s="7" t="s">
        <v>743</v>
      </c>
      <c r="C106" s="8" t="s">
        <v>986</v>
      </c>
      <c r="D106" s="6">
        <v>10</v>
      </c>
      <c r="E106" s="6" t="s">
        <v>284</v>
      </c>
    </row>
    <row r="107" ht="24" spans="1:5">
      <c r="A107" s="9"/>
      <c r="B107" s="10"/>
      <c r="C107" s="8" t="s">
        <v>982</v>
      </c>
      <c r="D107" s="9"/>
      <c r="E107" s="9"/>
    </row>
    <row r="108" ht="24.75" spans="1:5">
      <c r="A108" s="11"/>
      <c r="B108" s="12"/>
      <c r="C108" s="13" t="s">
        <v>984</v>
      </c>
      <c r="D108" s="11"/>
      <c r="E108" s="11"/>
    </row>
    <row r="109" ht="60.75" spans="1:5">
      <c r="A109" s="11">
        <v>37</v>
      </c>
      <c r="B109" s="13" t="s">
        <v>324</v>
      </c>
      <c r="C109" s="13" t="s">
        <v>987</v>
      </c>
      <c r="D109" s="14">
        <v>2400</v>
      </c>
      <c r="E109" s="14" t="s">
        <v>11</v>
      </c>
    </row>
    <row r="110" ht="60.75" spans="1:5">
      <c r="A110" s="11">
        <v>38</v>
      </c>
      <c r="B110" s="13" t="s">
        <v>324</v>
      </c>
      <c r="C110" s="13" t="s">
        <v>988</v>
      </c>
      <c r="D110" s="14">
        <v>3300</v>
      </c>
      <c r="E110" s="14" t="s">
        <v>11</v>
      </c>
    </row>
    <row r="111" ht="60.75" spans="1:5">
      <c r="A111" s="11">
        <v>39</v>
      </c>
      <c r="B111" s="13" t="s">
        <v>328</v>
      </c>
      <c r="C111" s="13" t="s">
        <v>989</v>
      </c>
      <c r="D111" s="14">
        <v>40</v>
      </c>
      <c r="E111" s="14" t="s">
        <v>11</v>
      </c>
    </row>
    <row r="112" ht="48.75" spans="1:5">
      <c r="A112" s="11">
        <v>40</v>
      </c>
      <c r="B112" s="13" t="s">
        <v>328</v>
      </c>
      <c r="C112" s="13" t="s">
        <v>990</v>
      </c>
      <c r="D112" s="14">
        <v>60</v>
      </c>
      <c r="E112" s="14" t="s">
        <v>11</v>
      </c>
    </row>
    <row r="113" ht="48.75" spans="1:5">
      <c r="A113" s="11">
        <v>41</v>
      </c>
      <c r="B113" s="13" t="s">
        <v>328</v>
      </c>
      <c r="C113" s="13" t="s">
        <v>991</v>
      </c>
      <c r="D113" s="14">
        <v>30</v>
      </c>
      <c r="E113" s="14" t="s">
        <v>11</v>
      </c>
    </row>
    <row r="114" ht="60.75" spans="1:5">
      <c r="A114" s="11">
        <v>42</v>
      </c>
      <c r="B114" s="13" t="s">
        <v>328</v>
      </c>
      <c r="C114" s="13" t="s">
        <v>992</v>
      </c>
      <c r="D114" s="14">
        <v>40</v>
      </c>
      <c r="E114" s="14" t="s">
        <v>11</v>
      </c>
    </row>
    <row r="115" ht="48.75" spans="1:5">
      <c r="A115" s="11">
        <v>43</v>
      </c>
      <c r="B115" s="13" t="s">
        <v>335</v>
      </c>
      <c r="C115" s="13" t="s">
        <v>993</v>
      </c>
      <c r="D115" s="14">
        <v>400</v>
      </c>
      <c r="E115" s="14" t="s">
        <v>11</v>
      </c>
    </row>
    <row r="116" ht="48.75" spans="1:5">
      <c r="A116" s="11">
        <v>44</v>
      </c>
      <c r="B116" s="13" t="s">
        <v>343</v>
      </c>
      <c r="C116" s="13" t="s">
        <v>344</v>
      </c>
      <c r="D116" s="14">
        <v>80</v>
      </c>
      <c r="E116" s="14" t="s">
        <v>11</v>
      </c>
    </row>
    <row r="117" ht="48.75" spans="1:5">
      <c r="A117" s="11">
        <v>45</v>
      </c>
      <c r="B117" s="13" t="s">
        <v>754</v>
      </c>
      <c r="C117" s="13" t="s">
        <v>994</v>
      </c>
      <c r="D117" s="14">
        <v>1</v>
      </c>
      <c r="E117" s="14" t="s">
        <v>83</v>
      </c>
    </row>
    <row r="118" ht="111" spans="1:5">
      <c r="A118" s="6">
        <v>46</v>
      </c>
      <c r="B118" s="7" t="s">
        <v>758</v>
      </c>
      <c r="C118" s="8" t="s">
        <v>995</v>
      </c>
      <c r="D118" s="6">
        <v>2</v>
      </c>
      <c r="E118" s="6" t="s">
        <v>83</v>
      </c>
    </row>
    <row r="119" ht="168.75" spans="1:5">
      <c r="A119" s="11"/>
      <c r="B119" s="12"/>
      <c r="C119" s="13" t="s">
        <v>996</v>
      </c>
      <c r="D119" s="11"/>
      <c r="E119" s="11"/>
    </row>
    <row r="120" ht="24.75" spans="1:5">
      <c r="A120" s="11">
        <v>47</v>
      </c>
      <c r="B120" s="13" t="s">
        <v>760</v>
      </c>
      <c r="C120" s="13" t="s">
        <v>761</v>
      </c>
      <c r="D120" s="14">
        <v>4</v>
      </c>
      <c r="E120" s="14" t="s">
        <v>17</v>
      </c>
    </row>
    <row r="121" ht="60.75" spans="1:5">
      <c r="A121" s="11">
        <v>48</v>
      </c>
      <c r="B121" s="13" t="s">
        <v>763</v>
      </c>
      <c r="C121" s="13" t="s">
        <v>997</v>
      </c>
      <c r="D121" s="14">
        <v>685</v>
      </c>
      <c r="E121" s="14" t="s">
        <v>11</v>
      </c>
    </row>
    <row r="122" ht="24.75" spans="1:5">
      <c r="A122" s="11">
        <v>49</v>
      </c>
      <c r="B122" s="13" t="s">
        <v>372</v>
      </c>
      <c r="C122" s="13" t="s">
        <v>373</v>
      </c>
      <c r="D122" s="14">
        <v>1</v>
      </c>
      <c r="E122" s="14" t="s">
        <v>83</v>
      </c>
    </row>
    <row r="123" ht="36.75" spans="1:5">
      <c r="A123" s="11">
        <v>50</v>
      </c>
      <c r="B123" s="13" t="s">
        <v>372</v>
      </c>
      <c r="C123" s="13" t="s">
        <v>397</v>
      </c>
      <c r="D123" s="14">
        <v>2</v>
      </c>
      <c r="E123" s="14" t="s">
        <v>83</v>
      </c>
    </row>
    <row r="124" ht="108.75" spans="1:5">
      <c r="A124" s="11">
        <v>51</v>
      </c>
      <c r="B124" s="13" t="s">
        <v>374</v>
      </c>
      <c r="C124" s="13" t="s">
        <v>998</v>
      </c>
      <c r="D124" s="14">
        <v>9</v>
      </c>
      <c r="E124" s="14" t="s">
        <v>23</v>
      </c>
    </row>
    <row r="125" ht="36.75" spans="1:5">
      <c r="A125" s="11">
        <v>52</v>
      </c>
      <c r="B125" s="13" t="s">
        <v>999</v>
      </c>
      <c r="C125" s="13" t="s">
        <v>1000</v>
      </c>
      <c r="D125" s="14">
        <v>25</v>
      </c>
      <c r="E125" s="14" t="s">
        <v>284</v>
      </c>
    </row>
    <row r="126" ht="24.75" spans="1:5">
      <c r="A126" s="11">
        <v>53</v>
      </c>
      <c r="B126" s="13" t="s">
        <v>400</v>
      </c>
      <c r="C126" s="13" t="s">
        <v>401</v>
      </c>
      <c r="D126" s="14">
        <v>1</v>
      </c>
      <c r="E126" s="14" t="s">
        <v>83</v>
      </c>
    </row>
    <row r="127" ht="48.75" spans="1:5">
      <c r="A127" s="11">
        <v>54</v>
      </c>
      <c r="B127" s="13" t="s">
        <v>1001</v>
      </c>
      <c r="C127" s="13" t="s">
        <v>1002</v>
      </c>
      <c r="D127" s="14">
        <v>1</v>
      </c>
      <c r="E127" s="14" t="s">
        <v>215</v>
      </c>
    </row>
    <row r="128" ht="156.75" spans="1:5">
      <c r="A128" s="11">
        <v>55</v>
      </c>
      <c r="B128" s="13" t="s">
        <v>1003</v>
      </c>
      <c r="C128" s="13" t="s">
        <v>1004</v>
      </c>
      <c r="D128" s="14">
        <v>137.8</v>
      </c>
      <c r="E128" s="14" t="s">
        <v>165</v>
      </c>
    </row>
    <row r="129" ht="72.75" spans="1:5">
      <c r="A129" s="11">
        <v>56</v>
      </c>
      <c r="B129" s="13" t="s">
        <v>442</v>
      </c>
      <c r="C129" s="13" t="s">
        <v>443</v>
      </c>
      <c r="D129" s="14">
        <v>840</v>
      </c>
      <c r="E129" s="14" t="s">
        <v>165</v>
      </c>
    </row>
    <row r="130" ht="60.75" spans="1:5">
      <c r="A130" s="11">
        <v>57</v>
      </c>
      <c r="B130" s="13" t="s">
        <v>444</v>
      </c>
      <c r="C130" s="13" t="s">
        <v>445</v>
      </c>
      <c r="D130" s="14">
        <v>12</v>
      </c>
      <c r="E130" s="14" t="s">
        <v>165</v>
      </c>
    </row>
    <row r="131" ht="96.75" spans="1:5">
      <c r="A131" s="11">
        <v>58</v>
      </c>
      <c r="B131" s="13" t="s">
        <v>448</v>
      </c>
      <c r="C131" s="13" t="s">
        <v>1005</v>
      </c>
      <c r="D131" s="14">
        <v>42.2</v>
      </c>
      <c r="E131" s="14" t="s">
        <v>165</v>
      </c>
    </row>
    <row r="132" ht="72.75" spans="1:5">
      <c r="A132" s="11">
        <v>59</v>
      </c>
      <c r="B132" s="13" t="s">
        <v>900</v>
      </c>
      <c r="C132" s="13" t="s">
        <v>901</v>
      </c>
      <c r="D132" s="14">
        <v>7</v>
      </c>
      <c r="E132" s="14" t="s">
        <v>806</v>
      </c>
    </row>
    <row r="133" ht="84.75" spans="1:5">
      <c r="A133" s="11">
        <v>60</v>
      </c>
      <c r="B133" s="13" t="s">
        <v>454</v>
      </c>
      <c r="C133" s="13" t="s">
        <v>1006</v>
      </c>
      <c r="D133" s="14">
        <v>272</v>
      </c>
      <c r="E133" s="14" t="s">
        <v>165</v>
      </c>
    </row>
    <row r="134" ht="84.75" spans="1:5">
      <c r="A134" s="11">
        <v>61</v>
      </c>
      <c r="B134" s="13" t="s">
        <v>454</v>
      </c>
      <c r="C134" s="13" t="s">
        <v>1007</v>
      </c>
      <c r="D134" s="14">
        <v>60</v>
      </c>
      <c r="E134" s="14" t="s">
        <v>165</v>
      </c>
    </row>
    <row r="135" ht="48.75" spans="1:5">
      <c r="A135" s="11">
        <v>62</v>
      </c>
      <c r="B135" s="13" t="s">
        <v>819</v>
      </c>
      <c r="C135" s="13" t="s">
        <v>902</v>
      </c>
      <c r="D135" s="14">
        <v>48</v>
      </c>
      <c r="E135" s="14" t="s">
        <v>165</v>
      </c>
    </row>
    <row r="136" ht="72.75" spans="1:5">
      <c r="A136" s="11">
        <v>63</v>
      </c>
      <c r="B136" s="13" t="s">
        <v>1008</v>
      </c>
      <c r="C136" s="13" t="s">
        <v>443</v>
      </c>
      <c r="D136" s="14">
        <v>50</v>
      </c>
      <c r="E136" s="14" t="s">
        <v>165</v>
      </c>
    </row>
    <row r="137" ht="24.75" spans="1:5">
      <c r="A137" s="11">
        <v>64</v>
      </c>
      <c r="B137" s="13" t="s">
        <v>1009</v>
      </c>
      <c r="C137" s="13" t="s">
        <v>39</v>
      </c>
      <c r="D137" s="14">
        <v>300</v>
      </c>
      <c r="E137" s="14" t="s">
        <v>165</v>
      </c>
    </row>
    <row r="138" ht="132.75" spans="1:5">
      <c r="A138" s="11">
        <v>65</v>
      </c>
      <c r="B138" s="13" t="s">
        <v>476</v>
      </c>
      <c r="C138" s="13" t="s">
        <v>1010</v>
      </c>
      <c r="D138" s="14">
        <v>5</v>
      </c>
      <c r="E138" s="14" t="s">
        <v>419</v>
      </c>
    </row>
    <row r="139" ht="60.75" spans="1:5">
      <c r="A139" s="11">
        <v>66</v>
      </c>
      <c r="B139" s="13" t="s">
        <v>484</v>
      </c>
      <c r="C139" s="13" t="s">
        <v>903</v>
      </c>
      <c r="D139" s="14">
        <v>2</v>
      </c>
      <c r="E139" s="14" t="s">
        <v>83</v>
      </c>
    </row>
    <row r="140" ht="48.75" spans="1:5">
      <c r="A140" s="11">
        <v>67</v>
      </c>
      <c r="B140" s="13" t="s">
        <v>843</v>
      </c>
      <c r="C140" s="13" t="s">
        <v>1011</v>
      </c>
      <c r="D140" s="14">
        <v>3.96</v>
      </c>
      <c r="E140" s="14" t="s">
        <v>165</v>
      </c>
    </row>
    <row r="141" ht="72.75" spans="1:5">
      <c r="A141" s="11">
        <v>68</v>
      </c>
      <c r="B141" s="13" t="s">
        <v>488</v>
      </c>
      <c r="C141" s="13" t="s">
        <v>1012</v>
      </c>
      <c r="D141" s="14">
        <v>64</v>
      </c>
      <c r="E141" s="14" t="s">
        <v>165</v>
      </c>
    </row>
    <row r="142" ht="24.75" spans="1:5">
      <c r="A142" s="11">
        <v>69</v>
      </c>
      <c r="B142" s="13" t="s">
        <v>503</v>
      </c>
      <c r="C142" s="13" t="s">
        <v>504</v>
      </c>
      <c r="D142" s="14">
        <v>1</v>
      </c>
      <c r="E142" s="14" t="s">
        <v>215</v>
      </c>
    </row>
    <row r="143" ht="96.75" spans="1:5">
      <c r="A143" s="11">
        <v>70</v>
      </c>
      <c r="B143" s="13" t="s">
        <v>1013</v>
      </c>
      <c r="C143" s="13" t="s">
        <v>1014</v>
      </c>
      <c r="D143" s="14">
        <v>1</v>
      </c>
      <c r="E143" s="14" t="s">
        <v>215</v>
      </c>
    </row>
    <row r="144" ht="24" spans="1:5">
      <c r="A144" s="6">
        <v>71</v>
      </c>
      <c r="B144" s="7" t="s">
        <v>541</v>
      </c>
      <c r="C144" s="8" t="s">
        <v>1015</v>
      </c>
      <c r="D144" s="6">
        <v>2</v>
      </c>
      <c r="E144" s="6" t="s">
        <v>17</v>
      </c>
    </row>
    <row r="145" ht="36" spans="1:5">
      <c r="A145" s="9"/>
      <c r="B145" s="10"/>
      <c r="C145" s="8" t="s">
        <v>1016</v>
      </c>
      <c r="D145" s="9"/>
      <c r="E145" s="9"/>
    </row>
    <row r="146" ht="48" spans="1:5">
      <c r="A146" s="9"/>
      <c r="B146" s="10"/>
      <c r="C146" s="8" t="s">
        <v>1017</v>
      </c>
      <c r="D146" s="9"/>
      <c r="E146" s="9"/>
    </row>
    <row r="147" ht="36.75" spans="1:5">
      <c r="A147" s="11"/>
      <c r="B147" s="12"/>
      <c r="C147" s="13" t="s">
        <v>1018</v>
      </c>
      <c r="D147" s="11"/>
      <c r="E147" s="11"/>
    </row>
    <row r="148" ht="57" spans="1:5">
      <c r="A148" s="3"/>
      <c r="B148" s="4"/>
      <c r="C148" s="5" t="s">
        <v>1019</v>
      </c>
      <c r="D148" s="5"/>
      <c r="E148" s="5"/>
    </row>
    <row r="149" ht="61.5" spans="1:5">
      <c r="A149" s="6">
        <v>72</v>
      </c>
      <c r="B149" s="7" t="s">
        <v>552</v>
      </c>
      <c r="C149" s="8" t="s">
        <v>941</v>
      </c>
      <c r="D149" s="6">
        <v>17</v>
      </c>
      <c r="E149" s="6" t="s">
        <v>37</v>
      </c>
    </row>
    <row r="150" ht="120" spans="1:5">
      <c r="A150" s="9"/>
      <c r="B150" s="10"/>
      <c r="C150" s="8" t="s">
        <v>942</v>
      </c>
      <c r="D150" s="9"/>
      <c r="E150" s="9"/>
    </row>
    <row r="151" ht="36" spans="1:5">
      <c r="A151" s="9"/>
      <c r="B151" s="10"/>
      <c r="C151" s="8" t="s">
        <v>943</v>
      </c>
      <c r="D151" s="9"/>
      <c r="E151" s="9"/>
    </row>
    <row r="152" ht="48.75" spans="1:5">
      <c r="A152" s="11"/>
      <c r="B152" s="12"/>
      <c r="C152" s="13" t="s">
        <v>944</v>
      </c>
      <c r="D152" s="11"/>
      <c r="E152" s="11"/>
    </row>
    <row r="153" ht="72" spans="1:5">
      <c r="A153" s="6">
        <v>73</v>
      </c>
      <c r="B153" s="7" t="s">
        <v>575</v>
      </c>
      <c r="C153" s="8" t="s">
        <v>1020</v>
      </c>
      <c r="D153" s="6">
        <v>1</v>
      </c>
      <c r="E153" s="6" t="s">
        <v>17</v>
      </c>
    </row>
    <row r="154" ht="72" spans="1:5">
      <c r="A154" s="9"/>
      <c r="B154" s="10"/>
      <c r="C154" s="8" t="s">
        <v>1021</v>
      </c>
      <c r="D154" s="9"/>
      <c r="E154" s="9"/>
    </row>
    <row r="155" ht="408" spans="1:5">
      <c r="A155" s="9"/>
      <c r="B155" s="10"/>
      <c r="C155" s="8" t="s">
        <v>1022</v>
      </c>
      <c r="D155" s="9"/>
      <c r="E155" s="9"/>
    </row>
    <row r="156" ht="409.5" spans="1:5">
      <c r="A156" s="9"/>
      <c r="B156" s="10"/>
      <c r="C156" s="8" t="s">
        <v>1023</v>
      </c>
      <c r="D156" s="9"/>
      <c r="E156" s="9"/>
    </row>
    <row r="157" ht="228" spans="1:5">
      <c r="A157" s="9"/>
      <c r="B157" s="10"/>
      <c r="C157" s="8" t="s">
        <v>1024</v>
      </c>
      <c r="D157" s="9"/>
      <c r="E157" s="9"/>
    </row>
    <row r="158" ht="360" spans="1:5">
      <c r="A158" s="9"/>
      <c r="B158" s="10"/>
      <c r="C158" s="8" t="s">
        <v>1025</v>
      </c>
      <c r="D158" s="9"/>
      <c r="E158" s="9"/>
    </row>
    <row r="159" ht="144" spans="1:5">
      <c r="A159" s="9"/>
      <c r="B159" s="10"/>
      <c r="C159" s="8" t="s">
        <v>1026</v>
      </c>
      <c r="D159" s="9"/>
      <c r="E159" s="9"/>
    </row>
    <row r="160" ht="156" spans="1:5">
      <c r="A160" s="9"/>
      <c r="B160" s="10"/>
      <c r="C160" s="8" t="s">
        <v>1027</v>
      </c>
      <c r="D160" s="9"/>
      <c r="E160" s="9"/>
    </row>
    <row r="161" ht="72.75" spans="1:5">
      <c r="A161" s="11"/>
      <c r="B161" s="12"/>
      <c r="C161" s="13" t="s">
        <v>1028</v>
      </c>
      <c r="D161" s="11"/>
      <c r="E161" s="11"/>
    </row>
    <row r="162" ht="60" spans="1:5">
      <c r="A162" s="6">
        <v>74</v>
      </c>
      <c r="B162" s="7" t="s">
        <v>9</v>
      </c>
      <c r="C162" s="8" t="s">
        <v>930</v>
      </c>
      <c r="D162" s="6">
        <v>6.5</v>
      </c>
      <c r="E162" s="6" t="s">
        <v>11</v>
      </c>
    </row>
    <row r="163" ht="36.75" spans="1:5">
      <c r="A163" s="11"/>
      <c r="B163" s="12"/>
      <c r="C163" s="13" t="s">
        <v>946</v>
      </c>
      <c r="D163" s="11"/>
      <c r="E163" s="11"/>
    </row>
    <row r="164" ht="48.75" spans="1:5">
      <c r="A164" s="11">
        <v>75</v>
      </c>
      <c r="B164" s="13" t="s">
        <v>555</v>
      </c>
      <c r="C164" s="13" t="s">
        <v>1029</v>
      </c>
      <c r="D164" s="14">
        <v>1</v>
      </c>
      <c r="E164" s="14" t="s">
        <v>17</v>
      </c>
    </row>
    <row r="165" ht="48.75" spans="1:5">
      <c r="A165" s="11">
        <v>76</v>
      </c>
      <c r="B165" s="13" t="s">
        <v>65</v>
      </c>
      <c r="C165" s="13" t="s">
        <v>66</v>
      </c>
      <c r="D165" s="14">
        <v>10</v>
      </c>
      <c r="E165" s="14" t="s">
        <v>67</v>
      </c>
    </row>
    <row r="166" ht="24" spans="1:5">
      <c r="A166" s="6">
        <v>77</v>
      </c>
      <c r="B166" s="7" t="s">
        <v>68</v>
      </c>
      <c r="C166" s="8" t="s">
        <v>1030</v>
      </c>
      <c r="D166" s="6">
        <v>1</v>
      </c>
      <c r="E166" s="6" t="s">
        <v>67</v>
      </c>
    </row>
    <row r="167" ht="168" spans="1:5">
      <c r="A167" s="9"/>
      <c r="B167" s="10"/>
      <c r="C167" s="8" t="s">
        <v>1031</v>
      </c>
      <c r="D167" s="9"/>
      <c r="E167" s="9"/>
    </row>
    <row r="168" ht="36" spans="1:5">
      <c r="A168" s="9"/>
      <c r="B168" s="10"/>
      <c r="C168" s="8" t="s">
        <v>1032</v>
      </c>
      <c r="D168" s="9"/>
      <c r="E168" s="9"/>
    </row>
    <row r="169" ht="36" spans="1:5">
      <c r="A169" s="9"/>
      <c r="B169" s="10"/>
      <c r="C169" s="8" t="s">
        <v>1033</v>
      </c>
      <c r="D169" s="9"/>
      <c r="E169" s="9"/>
    </row>
    <row r="170" ht="84.75" spans="1:5">
      <c r="A170" s="11"/>
      <c r="B170" s="12"/>
      <c r="C170" s="13" t="s">
        <v>1034</v>
      </c>
      <c r="D170" s="11"/>
      <c r="E170" s="11"/>
    </row>
    <row r="171" ht="48" spans="1:5">
      <c r="A171" s="6">
        <v>78</v>
      </c>
      <c r="B171" s="7" t="s">
        <v>70</v>
      </c>
      <c r="C171" s="8" t="s">
        <v>1035</v>
      </c>
      <c r="D171" s="6">
        <v>1</v>
      </c>
      <c r="E171" s="6" t="s">
        <v>67</v>
      </c>
    </row>
    <row r="172" ht="24" spans="1:5">
      <c r="A172" s="9"/>
      <c r="B172" s="10"/>
      <c r="C172" s="8" t="s">
        <v>1036</v>
      </c>
      <c r="D172" s="9"/>
      <c r="E172" s="9"/>
    </row>
    <row r="173" spans="1:5">
      <c r="A173" s="9"/>
      <c r="B173" s="10"/>
      <c r="C173" s="8" t="s">
        <v>1037</v>
      </c>
      <c r="D173" s="9"/>
      <c r="E173" s="9"/>
    </row>
    <row r="174" ht="24" spans="1:5">
      <c r="A174" s="9"/>
      <c r="B174" s="10"/>
      <c r="C174" s="8" t="s">
        <v>1038</v>
      </c>
      <c r="D174" s="9"/>
      <c r="E174" s="9"/>
    </row>
    <row r="175" ht="36" spans="1:5">
      <c r="A175" s="9"/>
      <c r="B175" s="10"/>
      <c r="C175" s="8" t="s">
        <v>1039</v>
      </c>
      <c r="D175" s="9"/>
      <c r="E175" s="9"/>
    </row>
    <row r="176" ht="36" spans="1:5">
      <c r="A176" s="9"/>
      <c r="B176" s="10"/>
      <c r="C176" s="8" t="s">
        <v>1040</v>
      </c>
      <c r="D176" s="9"/>
      <c r="E176" s="9"/>
    </row>
    <row r="177" ht="24.75" spans="1:5">
      <c r="A177" s="11"/>
      <c r="B177" s="12"/>
      <c r="C177" s="13" t="s">
        <v>1041</v>
      </c>
      <c r="D177" s="11"/>
      <c r="E177" s="11"/>
    </row>
    <row r="178" ht="24" spans="1:5">
      <c r="A178" s="6">
        <v>79</v>
      </c>
      <c r="B178" s="7" t="s">
        <v>72</v>
      </c>
      <c r="C178" s="8" t="s">
        <v>1042</v>
      </c>
      <c r="D178" s="6">
        <v>2</v>
      </c>
      <c r="E178" s="6" t="s">
        <v>67</v>
      </c>
    </row>
    <row r="179" ht="24" spans="1:5">
      <c r="A179" s="9"/>
      <c r="B179" s="10"/>
      <c r="C179" s="8" t="s">
        <v>1043</v>
      </c>
      <c r="D179" s="9"/>
      <c r="E179" s="9"/>
    </row>
    <row r="180" ht="24" spans="1:5">
      <c r="A180" s="9"/>
      <c r="B180" s="10"/>
      <c r="C180" s="8" t="s">
        <v>1036</v>
      </c>
      <c r="D180" s="9"/>
      <c r="E180" s="9"/>
    </row>
    <row r="181" ht="36.75" spans="1:5">
      <c r="A181" s="11"/>
      <c r="B181" s="12"/>
      <c r="C181" s="13" t="s">
        <v>1044</v>
      </c>
      <c r="D181" s="11"/>
      <c r="E181" s="11"/>
    </row>
    <row r="182" ht="60" spans="1:5">
      <c r="A182" s="6">
        <v>80</v>
      </c>
      <c r="B182" s="7" t="s">
        <v>592</v>
      </c>
      <c r="C182" s="8" t="s">
        <v>1045</v>
      </c>
      <c r="D182" s="6">
        <v>1</v>
      </c>
      <c r="E182" s="6" t="s">
        <v>37</v>
      </c>
    </row>
    <row r="183" ht="48" spans="1:5">
      <c r="A183" s="9"/>
      <c r="B183" s="10"/>
      <c r="C183" s="8" t="s">
        <v>1046</v>
      </c>
      <c r="D183" s="9"/>
      <c r="E183" s="9"/>
    </row>
    <row r="184" ht="24.75" spans="1:5">
      <c r="A184" s="11"/>
      <c r="B184" s="12"/>
      <c r="C184" s="13" t="s">
        <v>1047</v>
      </c>
      <c r="D184" s="11"/>
      <c r="E184" s="11"/>
    </row>
    <row r="185" ht="48" spans="1:5">
      <c r="A185" s="6">
        <v>81</v>
      </c>
      <c r="B185" s="7" t="s">
        <v>74</v>
      </c>
      <c r="C185" s="8" t="s">
        <v>1048</v>
      </c>
      <c r="D185" s="6">
        <v>1</v>
      </c>
      <c r="E185" s="6" t="s">
        <v>67</v>
      </c>
    </row>
    <row r="186" ht="36" spans="1:5">
      <c r="A186" s="9"/>
      <c r="B186" s="10"/>
      <c r="C186" s="8" t="s">
        <v>1049</v>
      </c>
      <c r="D186" s="9"/>
      <c r="E186" s="9"/>
    </row>
    <row r="187" ht="48.75" spans="1:5">
      <c r="A187" s="11"/>
      <c r="B187" s="12"/>
      <c r="C187" s="13" t="s">
        <v>1050</v>
      </c>
      <c r="D187" s="11"/>
      <c r="E187" s="11"/>
    </row>
    <row r="188" ht="24" spans="1:5">
      <c r="A188" s="6">
        <v>82</v>
      </c>
      <c r="B188" s="7" t="s">
        <v>76</v>
      </c>
      <c r="C188" s="8" t="s">
        <v>1051</v>
      </c>
      <c r="D188" s="6">
        <v>40</v>
      </c>
      <c r="E188" s="6" t="s">
        <v>67</v>
      </c>
    </row>
    <row r="189" ht="24" spans="1:5">
      <c r="A189" s="9"/>
      <c r="B189" s="10"/>
      <c r="C189" s="8" t="s">
        <v>1052</v>
      </c>
      <c r="D189" s="9"/>
      <c r="E189" s="9"/>
    </row>
    <row r="190" ht="36" spans="1:5">
      <c r="A190" s="9"/>
      <c r="B190" s="10"/>
      <c r="C190" s="8" t="s">
        <v>1053</v>
      </c>
      <c r="D190" s="9"/>
      <c r="E190" s="9"/>
    </row>
    <row r="191" ht="36.75" spans="1:5">
      <c r="A191" s="11"/>
      <c r="B191" s="12"/>
      <c r="C191" s="13" t="s">
        <v>1054</v>
      </c>
      <c r="D191" s="11"/>
      <c r="E191" s="11"/>
    </row>
    <row r="192" ht="24.75" spans="1:5">
      <c r="A192" s="11">
        <v>83</v>
      </c>
      <c r="B192" s="13" t="s">
        <v>25</v>
      </c>
      <c r="C192" s="13" t="s">
        <v>577</v>
      </c>
      <c r="D192" s="14">
        <v>9</v>
      </c>
      <c r="E192" s="14" t="s">
        <v>17</v>
      </c>
    </row>
    <row r="193" ht="60.75" spans="1:5">
      <c r="A193" s="11">
        <v>84</v>
      </c>
      <c r="B193" s="13" t="s">
        <v>25</v>
      </c>
      <c r="C193" s="13" t="s">
        <v>26</v>
      </c>
      <c r="D193" s="14">
        <v>5</v>
      </c>
      <c r="E193" s="14" t="s">
        <v>17</v>
      </c>
    </row>
    <row r="194" ht="60" spans="1:5">
      <c r="A194" s="6">
        <v>85</v>
      </c>
      <c r="B194" s="7" t="s">
        <v>558</v>
      </c>
      <c r="C194" s="8" t="s">
        <v>930</v>
      </c>
      <c r="D194" s="6">
        <v>25.8</v>
      </c>
      <c r="E194" s="6" t="s">
        <v>11</v>
      </c>
    </row>
    <row r="195" ht="36.75" spans="1:5">
      <c r="A195" s="11"/>
      <c r="B195" s="12"/>
      <c r="C195" s="13" t="s">
        <v>946</v>
      </c>
      <c r="D195" s="11"/>
      <c r="E195" s="11"/>
    </row>
    <row r="196" ht="60" spans="1:5">
      <c r="A196" s="6">
        <v>86</v>
      </c>
      <c r="B196" s="7" t="s">
        <v>558</v>
      </c>
      <c r="C196" s="8" t="s">
        <v>1055</v>
      </c>
      <c r="D196" s="6">
        <v>10</v>
      </c>
      <c r="E196" s="6" t="s">
        <v>11</v>
      </c>
    </row>
    <row r="197" ht="36.75" spans="1:5">
      <c r="A197" s="11"/>
      <c r="B197" s="12"/>
      <c r="C197" s="13" t="s">
        <v>946</v>
      </c>
      <c r="D197" s="11"/>
      <c r="E197" s="11"/>
    </row>
    <row r="198" ht="48.75" spans="1:5">
      <c r="A198" s="11">
        <v>87</v>
      </c>
      <c r="B198" s="13" t="s">
        <v>15</v>
      </c>
      <c r="C198" s="13" t="s">
        <v>1056</v>
      </c>
      <c r="D198" s="14">
        <v>6</v>
      </c>
      <c r="E198" s="14" t="s">
        <v>17</v>
      </c>
    </row>
    <row r="199" ht="48.75" spans="1:5">
      <c r="A199" s="11">
        <v>88</v>
      </c>
      <c r="B199" s="13" t="s">
        <v>19</v>
      </c>
      <c r="C199" s="13" t="s">
        <v>1057</v>
      </c>
      <c r="D199" s="14">
        <v>6</v>
      </c>
      <c r="E199" s="14" t="s">
        <v>17</v>
      </c>
    </row>
    <row r="200" ht="108" spans="1:5">
      <c r="A200" s="6">
        <v>89</v>
      </c>
      <c r="B200" s="7" t="s">
        <v>560</v>
      </c>
      <c r="C200" s="8" t="s">
        <v>1058</v>
      </c>
      <c r="D200" s="6">
        <v>4</v>
      </c>
      <c r="E200" s="6" t="s">
        <v>17</v>
      </c>
    </row>
    <row r="201" ht="96" spans="1:5">
      <c r="A201" s="9"/>
      <c r="B201" s="10"/>
      <c r="C201" s="8" t="s">
        <v>952</v>
      </c>
      <c r="D201" s="9"/>
      <c r="E201" s="9"/>
    </row>
    <row r="202" ht="60.75" spans="1:5">
      <c r="A202" s="11"/>
      <c r="B202" s="12"/>
      <c r="C202" s="13" t="s">
        <v>1059</v>
      </c>
      <c r="D202" s="11"/>
      <c r="E202" s="11"/>
    </row>
    <row r="203" ht="60" spans="1:5">
      <c r="A203" s="6">
        <v>90</v>
      </c>
      <c r="B203" s="7" t="s">
        <v>562</v>
      </c>
      <c r="C203" s="8" t="s">
        <v>954</v>
      </c>
      <c r="D203" s="6">
        <v>5</v>
      </c>
      <c r="E203" s="6" t="s">
        <v>17</v>
      </c>
    </row>
    <row r="204" ht="36" spans="1:5">
      <c r="A204" s="9"/>
      <c r="B204" s="10"/>
      <c r="C204" s="8" t="s">
        <v>955</v>
      </c>
      <c r="D204" s="9"/>
      <c r="E204" s="9"/>
    </row>
    <row r="205" ht="84" spans="1:5">
      <c r="A205" s="9"/>
      <c r="B205" s="10"/>
      <c r="C205" s="8" t="s">
        <v>956</v>
      </c>
      <c r="D205" s="9"/>
      <c r="E205" s="9"/>
    </row>
    <row r="206" ht="60.75" spans="1:5">
      <c r="A206" s="11"/>
      <c r="B206" s="12"/>
      <c r="C206" s="13" t="s">
        <v>957</v>
      </c>
      <c r="D206" s="11"/>
      <c r="E206" s="11"/>
    </row>
    <row r="207" ht="48.75" spans="1:5">
      <c r="A207" s="11">
        <v>91</v>
      </c>
      <c r="B207" s="13" t="s">
        <v>564</v>
      </c>
      <c r="C207" s="13" t="s">
        <v>1060</v>
      </c>
      <c r="D207" s="14">
        <v>6</v>
      </c>
      <c r="E207" s="14" t="s">
        <v>17</v>
      </c>
    </row>
    <row r="208" ht="24" spans="1:5">
      <c r="A208" s="6">
        <v>92</v>
      </c>
      <c r="B208" s="7" t="s">
        <v>1061</v>
      </c>
      <c r="C208" s="8" t="s">
        <v>1062</v>
      </c>
      <c r="D208" s="6">
        <v>2</v>
      </c>
      <c r="E208" s="6" t="s">
        <v>23</v>
      </c>
    </row>
    <row r="209" ht="144" spans="1:5">
      <c r="A209" s="9"/>
      <c r="B209" s="10"/>
      <c r="C209" s="8" t="s">
        <v>1063</v>
      </c>
      <c r="D209" s="9"/>
      <c r="E209" s="9"/>
    </row>
    <row r="210" ht="156" spans="1:5">
      <c r="A210" s="9"/>
      <c r="B210" s="10"/>
      <c r="C210" s="8" t="s">
        <v>1064</v>
      </c>
      <c r="D210" s="9"/>
      <c r="E210" s="9"/>
    </row>
    <row r="211" ht="192" spans="1:5">
      <c r="A211" s="9"/>
      <c r="B211" s="10"/>
      <c r="C211" s="8" t="s">
        <v>1065</v>
      </c>
      <c r="D211" s="9"/>
      <c r="E211" s="9"/>
    </row>
    <row r="212" ht="144" spans="1:5">
      <c r="A212" s="9"/>
      <c r="B212" s="10"/>
      <c r="C212" s="8" t="s">
        <v>1066</v>
      </c>
      <c r="D212" s="9"/>
      <c r="E212" s="9"/>
    </row>
    <row r="213" ht="204" spans="1:5">
      <c r="A213" s="9"/>
      <c r="B213" s="10"/>
      <c r="C213" s="8" t="s">
        <v>1067</v>
      </c>
      <c r="D213" s="9"/>
      <c r="E213" s="9"/>
    </row>
    <row r="214" ht="168" spans="1:5">
      <c r="A214" s="9"/>
      <c r="B214" s="10"/>
      <c r="C214" s="8" t="s">
        <v>1068</v>
      </c>
      <c r="D214" s="9"/>
      <c r="E214" s="9"/>
    </row>
    <row r="215" ht="144.75" spans="1:5">
      <c r="A215" s="11"/>
      <c r="B215" s="12"/>
      <c r="C215" s="13" t="s">
        <v>1069</v>
      </c>
      <c r="D215" s="11"/>
      <c r="E215" s="11"/>
    </row>
    <row r="216" ht="60" spans="1:5">
      <c r="A216" s="6">
        <v>93</v>
      </c>
      <c r="B216" s="7" t="s">
        <v>35</v>
      </c>
      <c r="C216" s="8" t="s">
        <v>914</v>
      </c>
      <c r="D216" s="6">
        <v>16</v>
      </c>
      <c r="E216" s="6" t="s">
        <v>37</v>
      </c>
    </row>
    <row r="217" ht="24" spans="1:5">
      <c r="A217" s="9"/>
      <c r="B217" s="10"/>
      <c r="C217" s="8" t="s">
        <v>915</v>
      </c>
      <c r="D217" s="9"/>
      <c r="E217" s="9"/>
    </row>
    <row r="218" ht="72" spans="1:5">
      <c r="A218" s="9"/>
      <c r="B218" s="10"/>
      <c r="C218" s="8" t="s">
        <v>916</v>
      </c>
      <c r="D218" s="9"/>
      <c r="E218" s="9"/>
    </row>
    <row r="219" ht="72" spans="1:5">
      <c r="A219" s="9"/>
      <c r="B219" s="10"/>
      <c r="C219" s="8" t="s">
        <v>917</v>
      </c>
      <c r="D219" s="9"/>
      <c r="E219" s="9"/>
    </row>
    <row r="220" ht="72" spans="1:5">
      <c r="A220" s="9"/>
      <c r="B220" s="10"/>
      <c r="C220" s="8" t="s">
        <v>918</v>
      </c>
      <c r="D220" s="9"/>
      <c r="E220" s="9"/>
    </row>
    <row r="221" ht="60.75" spans="1:5">
      <c r="A221" s="11"/>
      <c r="B221" s="12"/>
      <c r="C221" s="13" t="s">
        <v>919</v>
      </c>
      <c r="D221" s="11"/>
      <c r="E221" s="11"/>
    </row>
    <row r="222" ht="15" spans="1:5">
      <c r="A222" s="11">
        <v>94</v>
      </c>
      <c r="B222" s="13" t="s">
        <v>568</v>
      </c>
      <c r="C222" s="13" t="s">
        <v>39</v>
      </c>
      <c r="D222" s="14">
        <v>2</v>
      </c>
      <c r="E222" s="14" t="s">
        <v>37</v>
      </c>
    </row>
    <row r="223" ht="60" spans="1:5">
      <c r="A223" s="6">
        <v>95</v>
      </c>
      <c r="B223" s="7" t="s">
        <v>42</v>
      </c>
      <c r="C223" s="8" t="s">
        <v>914</v>
      </c>
      <c r="D223" s="6">
        <v>12</v>
      </c>
      <c r="E223" s="6" t="s">
        <v>17</v>
      </c>
    </row>
    <row r="224" ht="168" spans="1:5">
      <c r="A224" s="9"/>
      <c r="B224" s="10"/>
      <c r="C224" s="8" t="s">
        <v>920</v>
      </c>
      <c r="D224" s="9"/>
      <c r="E224" s="9"/>
    </row>
    <row r="225" ht="168" spans="1:5">
      <c r="A225" s="9"/>
      <c r="B225" s="10"/>
      <c r="C225" s="8" t="s">
        <v>921</v>
      </c>
      <c r="D225" s="9"/>
      <c r="E225" s="9"/>
    </row>
    <row r="226" ht="48" spans="1:5">
      <c r="A226" s="9"/>
      <c r="B226" s="10"/>
      <c r="C226" s="8" t="s">
        <v>922</v>
      </c>
      <c r="D226" s="9"/>
      <c r="E226" s="9"/>
    </row>
    <row r="227" ht="48" spans="1:5">
      <c r="A227" s="9"/>
      <c r="B227" s="10"/>
      <c r="C227" s="8" t="s">
        <v>923</v>
      </c>
      <c r="D227" s="9"/>
      <c r="E227" s="9"/>
    </row>
    <row r="228" ht="72" spans="1:5">
      <c r="A228" s="9"/>
      <c r="B228" s="10"/>
      <c r="C228" s="8" t="s">
        <v>924</v>
      </c>
      <c r="D228" s="9"/>
      <c r="E228" s="9"/>
    </row>
    <row r="229" ht="60.75" spans="1:5">
      <c r="A229" s="11"/>
      <c r="B229" s="12"/>
      <c r="C229" s="13" t="s">
        <v>925</v>
      </c>
      <c r="D229" s="11"/>
      <c r="E229" s="11"/>
    </row>
    <row r="230" ht="72" spans="1:5">
      <c r="A230" s="6">
        <v>96</v>
      </c>
      <c r="B230" s="7" t="s">
        <v>570</v>
      </c>
      <c r="C230" s="8" t="s">
        <v>1070</v>
      </c>
      <c r="D230" s="6">
        <v>19.2</v>
      </c>
      <c r="E230" s="6" t="s">
        <v>11</v>
      </c>
    </row>
    <row r="231" ht="36.75" spans="1:5">
      <c r="A231" s="11"/>
      <c r="B231" s="12"/>
      <c r="C231" s="13" t="s">
        <v>946</v>
      </c>
      <c r="D231" s="11"/>
      <c r="E231" s="11"/>
    </row>
    <row r="232" ht="156.75" spans="1:5">
      <c r="A232" s="11">
        <v>97</v>
      </c>
      <c r="B232" s="13" t="s">
        <v>573</v>
      </c>
      <c r="C232" s="13" t="s">
        <v>574</v>
      </c>
      <c r="D232" s="14">
        <v>1</v>
      </c>
      <c r="E232" s="14" t="s">
        <v>17</v>
      </c>
    </row>
    <row r="233" ht="15" spans="1:5">
      <c r="A233" s="11">
        <v>98</v>
      </c>
      <c r="B233" s="13" t="s">
        <v>587</v>
      </c>
      <c r="C233" s="13" t="s">
        <v>588</v>
      </c>
      <c r="D233" s="14">
        <v>1</v>
      </c>
      <c r="E233" s="14" t="s">
        <v>67</v>
      </c>
    </row>
    <row r="234" ht="24" spans="1:5">
      <c r="A234" s="6">
        <v>99</v>
      </c>
      <c r="B234" s="7" t="s">
        <v>62</v>
      </c>
      <c r="C234" s="8" t="s">
        <v>926</v>
      </c>
      <c r="D234" s="6">
        <v>10</v>
      </c>
      <c r="E234" s="6" t="s">
        <v>37</v>
      </c>
    </row>
    <row r="235" ht="36" spans="1:5">
      <c r="A235" s="9"/>
      <c r="B235" s="10"/>
      <c r="C235" s="8" t="s">
        <v>927</v>
      </c>
      <c r="D235" s="9"/>
      <c r="E235" s="9"/>
    </row>
    <row r="236" ht="48" spans="1:5">
      <c r="A236" s="9"/>
      <c r="B236" s="10"/>
      <c r="C236" s="8" t="s">
        <v>928</v>
      </c>
      <c r="D236" s="9"/>
      <c r="E236" s="9"/>
    </row>
    <row r="237" ht="36.75" spans="1:5">
      <c r="A237" s="11"/>
      <c r="B237" s="12"/>
      <c r="C237" s="13" t="s">
        <v>929</v>
      </c>
      <c r="D237" s="11"/>
      <c r="E237" s="11"/>
    </row>
    <row r="238" ht="24" spans="1:5">
      <c r="A238" s="6">
        <v>100</v>
      </c>
      <c r="B238" s="7" t="s">
        <v>578</v>
      </c>
      <c r="C238" s="8" t="s">
        <v>1071</v>
      </c>
      <c r="D238" s="6">
        <v>1</v>
      </c>
      <c r="E238" s="6" t="s">
        <v>23</v>
      </c>
    </row>
    <row r="239" ht="84.75" spans="1:5">
      <c r="A239" s="11"/>
      <c r="B239" s="12"/>
      <c r="C239" s="13" t="s">
        <v>1072</v>
      </c>
      <c r="D239" s="11"/>
      <c r="E239" s="11"/>
    </row>
    <row r="240" ht="108" spans="1:5">
      <c r="A240" s="6">
        <v>101</v>
      </c>
      <c r="B240" s="7" t="s">
        <v>582</v>
      </c>
      <c r="C240" s="8" t="s">
        <v>583</v>
      </c>
      <c r="D240" s="6">
        <v>4</v>
      </c>
      <c r="E240" s="6" t="s">
        <v>23</v>
      </c>
    </row>
    <row r="241" ht="15" spans="1:5">
      <c r="A241" s="11"/>
      <c r="B241" s="12"/>
      <c r="C241" s="13" t="s">
        <v>1073</v>
      </c>
      <c r="D241" s="11"/>
      <c r="E241" s="11"/>
    </row>
    <row r="242" ht="108.75" spans="1:5">
      <c r="A242" s="11">
        <v>102</v>
      </c>
      <c r="B242" s="15" t="s">
        <v>597</v>
      </c>
      <c r="C242" s="13" t="s">
        <v>598</v>
      </c>
      <c r="D242" s="16">
        <v>1</v>
      </c>
      <c r="E242" s="16" t="s">
        <v>83</v>
      </c>
    </row>
    <row r="243" ht="144" spans="1:5">
      <c r="A243" s="6">
        <v>103</v>
      </c>
      <c r="B243" s="17" t="s">
        <v>600</v>
      </c>
      <c r="C243" s="8" t="s">
        <v>1074</v>
      </c>
      <c r="D243" s="18">
        <v>4</v>
      </c>
      <c r="E243" s="18" t="s">
        <v>602</v>
      </c>
    </row>
    <row r="244" ht="216.75" spans="1:5">
      <c r="A244" s="11"/>
      <c r="B244" s="19"/>
      <c r="C244" s="13" t="s">
        <v>1075</v>
      </c>
      <c r="D244" s="20"/>
      <c r="E244" s="20"/>
    </row>
    <row r="245" ht="36.75" spans="1:5">
      <c r="A245" s="11">
        <v>104</v>
      </c>
      <c r="B245" s="15" t="s">
        <v>603</v>
      </c>
      <c r="C245" s="13" t="s">
        <v>604</v>
      </c>
      <c r="D245" s="16">
        <v>2</v>
      </c>
      <c r="E245" s="16" t="s">
        <v>23</v>
      </c>
    </row>
    <row r="246" ht="48.75" spans="1:5">
      <c r="A246" s="11">
        <v>105</v>
      </c>
      <c r="B246" s="15" t="s">
        <v>605</v>
      </c>
      <c r="C246" s="13" t="s">
        <v>606</v>
      </c>
      <c r="D246" s="16">
        <v>1</v>
      </c>
      <c r="E246" s="16" t="s">
        <v>23</v>
      </c>
    </row>
    <row r="247" ht="24.75" spans="1:5">
      <c r="A247" s="11">
        <v>106</v>
      </c>
      <c r="B247" s="15" t="s">
        <v>607</v>
      </c>
      <c r="C247" s="13" t="s">
        <v>1076</v>
      </c>
      <c r="D247" s="16">
        <v>4</v>
      </c>
      <c r="E247" s="16" t="s">
        <v>11</v>
      </c>
    </row>
    <row r="248" ht="108" spans="1:5">
      <c r="A248" s="6">
        <v>107</v>
      </c>
      <c r="B248" s="7" t="s">
        <v>647</v>
      </c>
      <c r="C248" s="8" t="s">
        <v>1077</v>
      </c>
      <c r="D248" s="6">
        <v>1</v>
      </c>
      <c r="E248" s="6" t="s">
        <v>23</v>
      </c>
    </row>
    <row r="249" ht="48" spans="1:5">
      <c r="A249" s="9"/>
      <c r="B249" s="10"/>
      <c r="C249" s="8" t="s">
        <v>1078</v>
      </c>
      <c r="D249" s="9"/>
      <c r="E249" s="9"/>
    </row>
    <row r="250" ht="36.75" spans="1:5">
      <c r="A250" s="11"/>
      <c r="B250" s="12"/>
      <c r="C250" s="13" t="s">
        <v>1079</v>
      </c>
      <c r="D250" s="11"/>
      <c r="E250" s="11"/>
    </row>
    <row r="251" ht="156" spans="1:5">
      <c r="A251" s="6">
        <v>108</v>
      </c>
      <c r="B251" s="7" t="s">
        <v>669</v>
      </c>
      <c r="C251" s="8" t="s">
        <v>670</v>
      </c>
      <c r="D251" s="6">
        <v>1</v>
      </c>
      <c r="E251" s="6" t="s">
        <v>23</v>
      </c>
    </row>
    <row r="252" ht="36.75" spans="1:5">
      <c r="A252" s="11"/>
      <c r="B252" s="12"/>
      <c r="C252" s="13" t="s">
        <v>1080</v>
      </c>
      <c r="D252" s="11"/>
      <c r="E252" s="11"/>
    </row>
    <row r="253" ht="48.75" spans="1:5">
      <c r="A253" s="11">
        <v>109</v>
      </c>
      <c r="B253" s="13" t="s">
        <v>157</v>
      </c>
      <c r="C253" s="13" t="s">
        <v>671</v>
      </c>
      <c r="D253" s="14">
        <v>1</v>
      </c>
      <c r="E253" s="14" t="s">
        <v>23</v>
      </c>
    </row>
    <row r="254" ht="48.75" spans="1:5">
      <c r="A254" s="11">
        <v>110</v>
      </c>
      <c r="B254" s="13" t="s">
        <v>157</v>
      </c>
      <c r="C254" s="13" t="s">
        <v>672</v>
      </c>
      <c r="D254" s="14">
        <v>1</v>
      </c>
      <c r="E254" s="14" t="s">
        <v>23</v>
      </c>
    </row>
    <row r="255" ht="24" spans="1:5">
      <c r="A255" s="6">
        <v>111</v>
      </c>
      <c r="B255" s="7" t="s">
        <v>157</v>
      </c>
      <c r="C255" s="8" t="s">
        <v>1081</v>
      </c>
      <c r="D255" s="6">
        <v>1</v>
      </c>
      <c r="E255" s="6" t="s">
        <v>23</v>
      </c>
    </row>
    <row r="256" ht="24" spans="1:5">
      <c r="A256" s="9"/>
      <c r="B256" s="10"/>
      <c r="C256" s="8" t="s">
        <v>1082</v>
      </c>
      <c r="D256" s="9"/>
      <c r="E256" s="9"/>
    </row>
    <row r="257" ht="24.75" spans="1:5">
      <c r="A257" s="11"/>
      <c r="B257" s="12"/>
      <c r="C257" s="13" t="s">
        <v>1083</v>
      </c>
      <c r="D257" s="11"/>
      <c r="E257" s="11"/>
    </row>
    <row r="258" ht="48.75" spans="1:5">
      <c r="A258" s="11">
        <v>112</v>
      </c>
      <c r="B258" s="13" t="s">
        <v>157</v>
      </c>
      <c r="C258" s="13" t="s">
        <v>672</v>
      </c>
      <c r="D258" s="14">
        <v>1</v>
      </c>
      <c r="E258" s="14" t="s">
        <v>23</v>
      </c>
    </row>
    <row r="259" ht="48" spans="1:5">
      <c r="A259" s="6">
        <v>113</v>
      </c>
      <c r="B259" s="7" t="s">
        <v>157</v>
      </c>
      <c r="C259" s="8" t="s">
        <v>1084</v>
      </c>
      <c r="D259" s="6">
        <v>1</v>
      </c>
      <c r="E259" s="6" t="s">
        <v>23</v>
      </c>
    </row>
    <row r="260" ht="24.75" spans="1:5">
      <c r="A260" s="11"/>
      <c r="B260" s="12"/>
      <c r="C260" s="13" t="s">
        <v>1085</v>
      </c>
      <c r="D260" s="11"/>
      <c r="E260" s="11"/>
    </row>
    <row r="261" spans="1:5">
      <c r="A261" s="6">
        <v>114</v>
      </c>
      <c r="B261" s="7" t="s">
        <v>699</v>
      </c>
      <c r="C261" s="8" t="s">
        <v>1086</v>
      </c>
      <c r="D261" s="6">
        <v>1</v>
      </c>
      <c r="E261" s="6" t="s">
        <v>23</v>
      </c>
    </row>
    <row r="262" ht="24" spans="1:5">
      <c r="A262" s="9"/>
      <c r="B262" s="10"/>
      <c r="C262" s="8" t="s">
        <v>1087</v>
      </c>
      <c r="D262" s="9"/>
      <c r="E262" s="9"/>
    </row>
    <row r="263" ht="24" spans="1:5">
      <c r="A263" s="9"/>
      <c r="B263" s="10"/>
      <c r="C263" s="8" t="s">
        <v>1088</v>
      </c>
      <c r="D263" s="9"/>
      <c r="E263" s="9"/>
    </row>
    <row r="264" ht="24" spans="1:5">
      <c r="A264" s="9"/>
      <c r="B264" s="10"/>
      <c r="C264" s="8" t="s">
        <v>1089</v>
      </c>
      <c r="D264" s="9"/>
      <c r="E264" s="9"/>
    </row>
    <row r="265" ht="24" spans="1:5">
      <c r="A265" s="9"/>
      <c r="B265" s="10"/>
      <c r="C265" s="8" t="s">
        <v>1090</v>
      </c>
      <c r="D265" s="9"/>
      <c r="E265" s="9"/>
    </row>
    <row r="266" ht="24.75" spans="1:5">
      <c r="A266" s="11"/>
      <c r="B266" s="12"/>
      <c r="C266" s="13" t="s">
        <v>1091</v>
      </c>
      <c r="D266" s="11"/>
      <c r="E266" s="11"/>
    </row>
    <row r="267" ht="48.75" spans="1:5">
      <c r="A267" s="11">
        <v>115</v>
      </c>
      <c r="B267" s="13" t="s">
        <v>701</v>
      </c>
      <c r="C267" s="13" t="s">
        <v>702</v>
      </c>
      <c r="D267" s="14">
        <v>2</v>
      </c>
      <c r="E267" s="14" t="s">
        <v>23</v>
      </c>
    </row>
    <row r="268" ht="132" spans="1:5">
      <c r="A268" s="6">
        <v>116</v>
      </c>
      <c r="B268" s="7" t="s">
        <v>674</v>
      </c>
      <c r="C268" s="8" t="s">
        <v>1092</v>
      </c>
      <c r="D268" s="6">
        <v>3</v>
      </c>
      <c r="E268" s="6" t="s">
        <v>23</v>
      </c>
    </row>
    <row r="269" ht="252" spans="1:5">
      <c r="A269" s="9"/>
      <c r="B269" s="10"/>
      <c r="C269" s="8" t="s">
        <v>1093</v>
      </c>
      <c r="D269" s="9"/>
      <c r="E269" s="9"/>
    </row>
    <row r="270" ht="60" spans="1:5">
      <c r="A270" s="9"/>
      <c r="B270" s="10"/>
      <c r="C270" s="8" t="s">
        <v>1094</v>
      </c>
      <c r="D270" s="9"/>
      <c r="E270" s="9"/>
    </row>
    <row r="271" ht="36.75" spans="1:5">
      <c r="A271" s="11"/>
      <c r="B271" s="12"/>
      <c r="C271" s="13" t="s">
        <v>1095</v>
      </c>
      <c r="D271" s="11"/>
      <c r="E271" s="11"/>
    </row>
    <row r="272" ht="144" spans="1:5">
      <c r="A272" s="6">
        <v>117</v>
      </c>
      <c r="B272" s="7" t="s">
        <v>650</v>
      </c>
      <c r="C272" s="8" t="s">
        <v>1096</v>
      </c>
      <c r="D272" s="6">
        <v>7</v>
      </c>
      <c r="E272" s="6" t="s">
        <v>17</v>
      </c>
    </row>
    <row r="273" ht="252.75" spans="1:5">
      <c r="A273" s="11"/>
      <c r="B273" s="12"/>
      <c r="C273" s="13" t="s">
        <v>1093</v>
      </c>
      <c r="D273" s="11"/>
      <c r="E273" s="11"/>
    </row>
    <row r="274" ht="132" spans="1:5">
      <c r="A274" s="6">
        <v>118</v>
      </c>
      <c r="B274" s="7" t="s">
        <v>653</v>
      </c>
      <c r="C274" s="8" t="s">
        <v>1097</v>
      </c>
      <c r="D274" s="6">
        <v>2</v>
      </c>
      <c r="E274" s="6" t="s">
        <v>17</v>
      </c>
    </row>
    <row r="275" ht="252.75" spans="1:5">
      <c r="A275" s="11"/>
      <c r="B275" s="12"/>
      <c r="C275" s="13" t="s">
        <v>1093</v>
      </c>
      <c r="D275" s="11"/>
      <c r="E275" s="11"/>
    </row>
    <row r="276" ht="36.75" spans="1:5">
      <c r="A276" s="11">
        <v>119</v>
      </c>
      <c r="B276" s="13" t="s">
        <v>658</v>
      </c>
      <c r="C276" s="13" t="s">
        <v>1098</v>
      </c>
      <c r="D276" s="14">
        <v>4</v>
      </c>
      <c r="E276" s="14" t="s">
        <v>17</v>
      </c>
    </row>
    <row r="277" ht="48.75" spans="1:5">
      <c r="A277" s="11">
        <v>120</v>
      </c>
      <c r="B277" s="13" t="s">
        <v>1099</v>
      </c>
      <c r="C277" s="13" t="s">
        <v>966</v>
      </c>
      <c r="D277" s="14" t="s">
        <v>215</v>
      </c>
      <c r="E277" s="14">
        <v>1</v>
      </c>
    </row>
    <row r="278" ht="36.75" spans="1:5">
      <c r="A278" s="11">
        <v>121</v>
      </c>
      <c r="B278" s="13" t="s">
        <v>663</v>
      </c>
      <c r="C278" s="13" t="s">
        <v>662</v>
      </c>
      <c r="D278" s="14">
        <v>2</v>
      </c>
      <c r="E278" s="14" t="s">
        <v>17</v>
      </c>
    </row>
    <row r="279" ht="36.75" spans="1:5">
      <c r="A279" s="11">
        <v>122</v>
      </c>
      <c r="B279" s="13" t="s">
        <v>663</v>
      </c>
      <c r="C279" s="13" t="s">
        <v>188</v>
      </c>
      <c r="D279" s="14">
        <v>6</v>
      </c>
      <c r="E279" s="14" t="s">
        <v>17</v>
      </c>
    </row>
    <row r="280" ht="36.75" spans="1:5">
      <c r="A280" s="11">
        <v>123</v>
      </c>
      <c r="B280" s="13" t="s">
        <v>663</v>
      </c>
      <c r="C280" s="13" t="s">
        <v>681</v>
      </c>
      <c r="D280" s="14">
        <v>1</v>
      </c>
      <c r="E280" s="14" t="s">
        <v>17</v>
      </c>
    </row>
    <row r="281" ht="36.75" spans="1:5">
      <c r="A281" s="11">
        <v>124</v>
      </c>
      <c r="B281" s="13" t="s">
        <v>192</v>
      </c>
      <c r="C281" s="13" t="s">
        <v>682</v>
      </c>
      <c r="D281" s="14">
        <v>1</v>
      </c>
      <c r="E281" s="14" t="s">
        <v>17</v>
      </c>
    </row>
    <row r="282" ht="36.75" spans="1:5">
      <c r="A282" s="11">
        <v>125</v>
      </c>
      <c r="B282" s="13" t="s">
        <v>192</v>
      </c>
      <c r="C282" s="13" t="s">
        <v>683</v>
      </c>
      <c r="D282" s="14">
        <v>1</v>
      </c>
      <c r="E282" s="14" t="s">
        <v>17</v>
      </c>
    </row>
    <row r="283" ht="36.75" spans="1:5">
      <c r="A283" s="11">
        <v>126</v>
      </c>
      <c r="B283" s="13" t="s">
        <v>192</v>
      </c>
      <c r="C283" s="13" t="s">
        <v>662</v>
      </c>
      <c r="D283" s="14">
        <v>1</v>
      </c>
      <c r="E283" s="14" t="s">
        <v>17</v>
      </c>
    </row>
    <row r="284" ht="24.75" spans="1:5">
      <c r="A284" s="11">
        <v>127</v>
      </c>
      <c r="B284" s="13" t="s">
        <v>693</v>
      </c>
      <c r="C284" s="13" t="s">
        <v>184</v>
      </c>
      <c r="D284" s="14">
        <v>2</v>
      </c>
      <c r="E284" s="14" t="s">
        <v>17</v>
      </c>
    </row>
    <row r="285" ht="24.75" spans="1:5">
      <c r="A285" s="11">
        <v>128</v>
      </c>
      <c r="B285" s="13" t="s">
        <v>693</v>
      </c>
      <c r="C285" s="13" t="s">
        <v>695</v>
      </c>
      <c r="D285" s="14">
        <v>1</v>
      </c>
      <c r="E285" s="14" t="s">
        <v>17</v>
      </c>
    </row>
    <row r="286" ht="24" spans="1:5">
      <c r="A286" s="6">
        <v>129</v>
      </c>
      <c r="B286" s="7" t="s">
        <v>689</v>
      </c>
      <c r="C286" s="8" t="s">
        <v>1100</v>
      </c>
      <c r="D286" s="6">
        <v>1</v>
      </c>
      <c r="E286" s="6" t="s">
        <v>23</v>
      </c>
    </row>
    <row r="287" ht="24.75" spans="1:5">
      <c r="A287" s="11"/>
      <c r="B287" s="12"/>
      <c r="C287" s="13" t="s">
        <v>1101</v>
      </c>
      <c r="D287" s="11"/>
      <c r="E287" s="11"/>
    </row>
    <row r="288" ht="409.5" spans="1:5">
      <c r="A288" s="11">
        <v>130</v>
      </c>
      <c r="B288" s="13" t="s">
        <v>205</v>
      </c>
      <c r="C288" s="21" t="s">
        <v>1102</v>
      </c>
      <c r="D288" s="14">
        <v>2</v>
      </c>
      <c r="E288" s="14" t="s">
        <v>83</v>
      </c>
    </row>
    <row r="289" ht="72.75" spans="1:5">
      <c r="A289" s="11">
        <v>131</v>
      </c>
      <c r="B289" s="13" t="s">
        <v>963</v>
      </c>
      <c r="C289" s="13" t="s">
        <v>964</v>
      </c>
      <c r="D289" s="14">
        <v>52</v>
      </c>
      <c r="E289" s="14" t="s">
        <v>23</v>
      </c>
    </row>
    <row r="290" ht="324.75" spans="1:5">
      <c r="A290" s="11">
        <v>132</v>
      </c>
      <c r="B290" s="13" t="s">
        <v>96</v>
      </c>
      <c r="C290" s="13" t="s">
        <v>611</v>
      </c>
      <c r="D290" s="14">
        <v>3</v>
      </c>
      <c r="E290" s="14" t="s">
        <v>23</v>
      </c>
    </row>
    <row r="291" ht="192.75" spans="1:5">
      <c r="A291" s="11">
        <v>133</v>
      </c>
      <c r="B291" s="13" t="s">
        <v>613</v>
      </c>
      <c r="C291" s="13" t="s">
        <v>614</v>
      </c>
      <c r="D291" s="14">
        <v>3</v>
      </c>
      <c r="E291" s="14" t="s">
        <v>83</v>
      </c>
    </row>
    <row r="292" ht="228.75" spans="1:5">
      <c r="A292" s="11">
        <v>134</v>
      </c>
      <c r="B292" s="13" t="s">
        <v>87</v>
      </c>
      <c r="C292" s="13" t="s">
        <v>88</v>
      </c>
      <c r="D292" s="14">
        <v>7</v>
      </c>
      <c r="E292" s="14" t="s">
        <v>83</v>
      </c>
    </row>
    <row r="293" ht="96.75" spans="1:5">
      <c r="A293" s="11">
        <v>135</v>
      </c>
      <c r="B293" s="13" t="s">
        <v>89</v>
      </c>
      <c r="C293" s="13" t="s">
        <v>90</v>
      </c>
      <c r="D293" s="14">
        <v>3</v>
      </c>
      <c r="E293" s="14" t="s">
        <v>83</v>
      </c>
    </row>
    <row r="294" ht="120.75" spans="1:5">
      <c r="A294" s="11">
        <v>136</v>
      </c>
      <c r="B294" s="13" t="s">
        <v>615</v>
      </c>
      <c r="C294" s="13" t="s">
        <v>92</v>
      </c>
      <c r="D294" s="14">
        <v>3</v>
      </c>
      <c r="E294" s="14" t="s">
        <v>83</v>
      </c>
    </row>
    <row r="295" ht="24.75" spans="1:5">
      <c r="A295" s="11">
        <v>137</v>
      </c>
      <c r="B295" s="13" t="s">
        <v>616</v>
      </c>
      <c r="C295" s="13" t="s">
        <v>125</v>
      </c>
      <c r="D295" s="14">
        <v>8</v>
      </c>
      <c r="E295" s="14" t="s">
        <v>83</v>
      </c>
    </row>
    <row r="296" ht="48.75" spans="1:5">
      <c r="A296" s="11">
        <v>138</v>
      </c>
      <c r="B296" s="13" t="s">
        <v>617</v>
      </c>
      <c r="C296" s="13" t="s">
        <v>618</v>
      </c>
      <c r="D296" s="14">
        <v>14</v>
      </c>
      <c r="E296" s="14" t="s">
        <v>83</v>
      </c>
    </row>
    <row r="297" ht="60.75" spans="1:5">
      <c r="A297" s="11">
        <v>139</v>
      </c>
      <c r="B297" s="13" t="s">
        <v>619</v>
      </c>
      <c r="C297" s="13" t="s">
        <v>620</v>
      </c>
      <c r="D297" s="14">
        <v>2</v>
      </c>
      <c r="E297" s="14" t="s">
        <v>83</v>
      </c>
    </row>
    <row r="298" ht="24.75" spans="1:5">
      <c r="A298" s="11">
        <v>140</v>
      </c>
      <c r="B298" s="13" t="s">
        <v>621</v>
      </c>
      <c r="C298" s="13" t="s">
        <v>622</v>
      </c>
      <c r="D298" s="14">
        <v>3</v>
      </c>
      <c r="E298" s="14" t="s">
        <v>83</v>
      </c>
    </row>
    <row r="299" ht="120.75" spans="1:5">
      <c r="A299" s="11">
        <v>141</v>
      </c>
      <c r="B299" s="13" t="s">
        <v>130</v>
      </c>
      <c r="C299" s="13" t="s">
        <v>131</v>
      </c>
      <c r="D299" s="14">
        <v>1</v>
      </c>
      <c r="E299" s="14" t="s">
        <v>83</v>
      </c>
    </row>
    <row r="300" ht="108.75" spans="1:5">
      <c r="A300" s="11">
        <v>142</v>
      </c>
      <c r="B300" s="13" t="s">
        <v>132</v>
      </c>
      <c r="C300" s="13" t="s">
        <v>133</v>
      </c>
      <c r="D300" s="14">
        <v>1</v>
      </c>
      <c r="E300" s="14" t="s">
        <v>83</v>
      </c>
    </row>
    <row r="301" ht="36.75" spans="1:5">
      <c r="A301" s="11">
        <v>143</v>
      </c>
      <c r="B301" s="13" t="s">
        <v>628</v>
      </c>
      <c r="C301" s="13" t="s">
        <v>138</v>
      </c>
      <c r="D301" s="14">
        <v>8</v>
      </c>
      <c r="E301" s="14" t="s">
        <v>17</v>
      </c>
    </row>
    <row r="302" ht="36.75" spans="1:5">
      <c r="A302" s="11">
        <v>144</v>
      </c>
      <c r="B302" s="13" t="s">
        <v>146</v>
      </c>
      <c r="C302" s="13" t="s">
        <v>147</v>
      </c>
      <c r="D302" s="14">
        <v>1</v>
      </c>
      <c r="E302" s="14" t="s">
        <v>17</v>
      </c>
    </row>
    <row r="303" ht="36" spans="1:5">
      <c r="A303" s="6">
        <v>145</v>
      </c>
      <c r="B303" s="7" t="s">
        <v>140</v>
      </c>
      <c r="C303" s="8" t="s">
        <v>1103</v>
      </c>
      <c r="D303" s="6">
        <v>3</v>
      </c>
      <c r="E303" s="6" t="s">
        <v>17</v>
      </c>
    </row>
    <row r="304" ht="48.75" spans="1:5">
      <c r="A304" s="11"/>
      <c r="B304" s="12"/>
      <c r="C304" s="13" t="s">
        <v>1104</v>
      </c>
      <c r="D304" s="11"/>
      <c r="E304" s="11"/>
    </row>
    <row r="305" ht="15" spans="1:5">
      <c r="A305" s="11">
        <v>146</v>
      </c>
      <c r="B305" s="13" t="s">
        <v>134</v>
      </c>
      <c r="C305" s="13" t="s">
        <v>630</v>
      </c>
      <c r="D305" s="14">
        <v>1</v>
      </c>
      <c r="E305" s="14" t="s">
        <v>17</v>
      </c>
    </row>
    <row r="306" ht="36" spans="1:5">
      <c r="A306" s="6">
        <v>147</v>
      </c>
      <c r="B306" s="7" t="s">
        <v>1105</v>
      </c>
      <c r="C306" s="8" t="s">
        <v>1106</v>
      </c>
      <c r="D306" s="6">
        <v>1</v>
      </c>
      <c r="E306" s="6" t="s">
        <v>83</v>
      </c>
    </row>
    <row r="307" ht="84.75" spans="1:5">
      <c r="A307" s="9"/>
      <c r="B307" s="10"/>
      <c r="C307" s="8" t="s">
        <v>1107</v>
      </c>
      <c r="D307" s="9"/>
      <c r="E307" s="9"/>
    </row>
    <row r="308" ht="72" spans="1:5">
      <c r="A308" s="9"/>
      <c r="B308" s="10"/>
      <c r="C308" s="8" t="s">
        <v>1108</v>
      </c>
      <c r="D308" s="9"/>
      <c r="E308" s="9"/>
    </row>
    <row r="309" ht="60" spans="1:5">
      <c r="A309" s="9"/>
      <c r="B309" s="10"/>
      <c r="C309" s="8" t="s">
        <v>1109</v>
      </c>
      <c r="D309" s="9"/>
      <c r="E309" s="9"/>
    </row>
    <row r="310" ht="180" spans="1:5">
      <c r="A310" s="9"/>
      <c r="B310" s="10"/>
      <c r="C310" s="8" t="s">
        <v>1110</v>
      </c>
      <c r="D310" s="9"/>
      <c r="E310" s="9"/>
    </row>
    <row r="311" ht="348" spans="1:5">
      <c r="A311" s="9"/>
      <c r="B311" s="10"/>
      <c r="C311" s="8" t="s">
        <v>1111</v>
      </c>
      <c r="D311" s="9"/>
      <c r="E311" s="9"/>
    </row>
    <row r="312" ht="15" spans="1:5">
      <c r="A312" s="11"/>
      <c r="B312" s="12"/>
      <c r="C312" s="13" t="s">
        <v>1073</v>
      </c>
      <c r="D312" s="11"/>
      <c r="E312" s="11"/>
    </row>
    <row r="313" ht="48.75" spans="1:5">
      <c r="A313" s="11">
        <v>148</v>
      </c>
      <c r="B313" s="13" t="s">
        <v>728</v>
      </c>
      <c r="C313" s="13" t="s">
        <v>729</v>
      </c>
      <c r="D313" s="14">
        <v>1</v>
      </c>
      <c r="E313" s="14" t="s">
        <v>83</v>
      </c>
    </row>
    <row r="314" ht="36" spans="1:5">
      <c r="A314" s="6">
        <v>149</v>
      </c>
      <c r="B314" s="7" t="s">
        <v>278</v>
      </c>
      <c r="C314" s="8" t="s">
        <v>1112</v>
      </c>
      <c r="D314" s="6">
        <v>1</v>
      </c>
      <c r="E314" s="6" t="s">
        <v>23</v>
      </c>
    </row>
    <row r="315" ht="24" spans="1:5">
      <c r="A315" s="9"/>
      <c r="B315" s="10"/>
      <c r="C315" s="8" t="s">
        <v>970</v>
      </c>
      <c r="D315" s="9"/>
      <c r="E315" s="9"/>
    </row>
    <row r="316" ht="24" spans="1:5">
      <c r="A316" s="9"/>
      <c r="B316" s="10"/>
      <c r="C316" s="8" t="s">
        <v>971</v>
      </c>
      <c r="D316" s="9"/>
      <c r="E316" s="9"/>
    </row>
    <row r="317" ht="24.75" spans="1:5">
      <c r="A317" s="11"/>
      <c r="B317" s="12"/>
      <c r="C317" s="13" t="s">
        <v>972</v>
      </c>
      <c r="D317" s="11"/>
      <c r="E317" s="11"/>
    </row>
    <row r="318" ht="36" spans="1:5">
      <c r="A318" s="6">
        <v>150</v>
      </c>
      <c r="B318" s="7" t="s">
        <v>278</v>
      </c>
      <c r="C318" s="8" t="s">
        <v>1113</v>
      </c>
      <c r="D318" s="6">
        <v>1</v>
      </c>
      <c r="E318" s="6" t="s">
        <v>23</v>
      </c>
    </row>
    <row r="319" ht="24" spans="1:5">
      <c r="A319" s="9"/>
      <c r="B319" s="10"/>
      <c r="C319" s="8" t="s">
        <v>970</v>
      </c>
      <c r="D319" s="9"/>
      <c r="E319" s="9"/>
    </row>
    <row r="320" ht="24" spans="1:5">
      <c r="A320" s="9"/>
      <c r="B320" s="10"/>
      <c r="C320" s="8" t="s">
        <v>971</v>
      </c>
      <c r="D320" s="9"/>
      <c r="E320" s="9"/>
    </row>
    <row r="321" ht="24.75" spans="1:5">
      <c r="A321" s="11"/>
      <c r="B321" s="12"/>
      <c r="C321" s="13" t="s">
        <v>972</v>
      </c>
      <c r="D321" s="11"/>
      <c r="E321" s="11"/>
    </row>
    <row r="322" ht="36" spans="1:5">
      <c r="A322" s="6">
        <v>151</v>
      </c>
      <c r="B322" s="7" t="s">
        <v>280</v>
      </c>
      <c r="C322" s="8" t="s">
        <v>1114</v>
      </c>
      <c r="D322" s="6">
        <v>1</v>
      </c>
      <c r="E322" s="6" t="s">
        <v>23</v>
      </c>
    </row>
    <row r="323" ht="24" spans="1:5">
      <c r="A323" s="9"/>
      <c r="B323" s="10"/>
      <c r="C323" s="8" t="s">
        <v>970</v>
      </c>
      <c r="D323" s="9"/>
      <c r="E323" s="9"/>
    </row>
    <row r="324" ht="24" spans="1:5">
      <c r="A324" s="9"/>
      <c r="B324" s="10"/>
      <c r="C324" s="8" t="s">
        <v>971</v>
      </c>
      <c r="D324" s="9"/>
      <c r="E324" s="9"/>
    </row>
    <row r="325" ht="24.75" spans="1:5">
      <c r="A325" s="11"/>
      <c r="B325" s="12"/>
      <c r="C325" s="13" t="s">
        <v>972</v>
      </c>
      <c r="D325" s="11"/>
      <c r="E325" s="11"/>
    </row>
    <row r="326" ht="36" spans="1:5">
      <c r="A326" s="6">
        <v>152</v>
      </c>
      <c r="B326" s="7" t="s">
        <v>278</v>
      </c>
      <c r="C326" s="8" t="s">
        <v>1115</v>
      </c>
      <c r="D326" s="6">
        <v>1</v>
      </c>
      <c r="E326" s="6" t="s">
        <v>23</v>
      </c>
    </row>
    <row r="327" ht="24" spans="1:5">
      <c r="A327" s="9"/>
      <c r="B327" s="10"/>
      <c r="C327" s="8" t="s">
        <v>970</v>
      </c>
      <c r="D327" s="9"/>
      <c r="E327" s="9"/>
    </row>
    <row r="328" ht="24" spans="1:5">
      <c r="A328" s="9"/>
      <c r="B328" s="10"/>
      <c r="C328" s="8" t="s">
        <v>971</v>
      </c>
      <c r="D328" s="9"/>
      <c r="E328" s="9"/>
    </row>
    <row r="329" ht="24.75" spans="1:5">
      <c r="A329" s="11"/>
      <c r="B329" s="12"/>
      <c r="C329" s="13" t="s">
        <v>972</v>
      </c>
      <c r="D329" s="11"/>
      <c r="E329" s="11"/>
    </row>
    <row r="330" ht="36" spans="1:5">
      <c r="A330" s="6">
        <v>153</v>
      </c>
      <c r="B330" s="7" t="s">
        <v>278</v>
      </c>
      <c r="C330" s="8" t="s">
        <v>1116</v>
      </c>
      <c r="D330" s="6">
        <v>1</v>
      </c>
      <c r="E330" s="6" t="s">
        <v>23</v>
      </c>
    </row>
    <row r="331" ht="24" spans="1:5">
      <c r="A331" s="9"/>
      <c r="B331" s="10"/>
      <c r="C331" s="8" t="s">
        <v>970</v>
      </c>
      <c r="D331" s="9"/>
      <c r="E331" s="9"/>
    </row>
    <row r="332" ht="24" spans="1:5">
      <c r="A332" s="9"/>
      <c r="B332" s="10"/>
      <c r="C332" s="8" t="s">
        <v>971</v>
      </c>
      <c r="D332" s="9"/>
      <c r="E332" s="9"/>
    </row>
    <row r="333" ht="24.75" spans="1:5">
      <c r="A333" s="11"/>
      <c r="B333" s="12"/>
      <c r="C333" s="13" t="s">
        <v>972</v>
      </c>
      <c r="D333" s="11"/>
      <c r="E333" s="11"/>
    </row>
    <row r="334" ht="24" spans="1:5">
      <c r="A334" s="6">
        <v>154</v>
      </c>
      <c r="B334" s="7" t="s">
        <v>282</v>
      </c>
      <c r="C334" s="8" t="s">
        <v>973</v>
      </c>
      <c r="D334" s="6">
        <v>3</v>
      </c>
      <c r="E334" s="6" t="s">
        <v>284</v>
      </c>
    </row>
    <row r="335" spans="1:5">
      <c r="A335" s="9"/>
      <c r="B335" s="10"/>
      <c r="C335" s="8" t="s">
        <v>974</v>
      </c>
      <c r="D335" s="9"/>
      <c r="E335" s="9"/>
    </row>
    <row r="336" ht="24" spans="1:5">
      <c r="A336" s="9"/>
      <c r="B336" s="10"/>
      <c r="C336" s="8" t="s">
        <v>975</v>
      </c>
      <c r="D336" s="9"/>
      <c r="E336" s="9"/>
    </row>
    <row r="337" ht="15" spans="1:5">
      <c r="A337" s="11"/>
      <c r="B337" s="12"/>
      <c r="C337" s="13" t="s">
        <v>976</v>
      </c>
      <c r="D337" s="11"/>
      <c r="E337" s="11"/>
    </row>
    <row r="338" ht="36" spans="1:5">
      <c r="A338" s="6">
        <v>155</v>
      </c>
      <c r="B338" s="7" t="s">
        <v>794</v>
      </c>
      <c r="C338" s="8" t="s">
        <v>1117</v>
      </c>
      <c r="D338" s="6">
        <v>1</v>
      </c>
      <c r="E338" s="6" t="s">
        <v>284</v>
      </c>
    </row>
    <row r="339" spans="1:5">
      <c r="A339" s="9"/>
      <c r="B339" s="10"/>
      <c r="C339" s="8" t="s">
        <v>1118</v>
      </c>
      <c r="D339" s="9"/>
      <c r="E339" s="9"/>
    </row>
    <row r="340" ht="24" spans="1:5">
      <c r="A340" s="9"/>
      <c r="B340" s="10"/>
      <c r="C340" s="8" t="s">
        <v>1119</v>
      </c>
      <c r="D340" s="9"/>
      <c r="E340" s="9"/>
    </row>
    <row r="341" ht="15" spans="1:5">
      <c r="A341" s="11"/>
      <c r="B341" s="12"/>
      <c r="C341" s="13" t="s">
        <v>1120</v>
      </c>
      <c r="D341" s="11"/>
      <c r="E341" s="11"/>
    </row>
    <row r="342" ht="36" spans="1:5">
      <c r="A342" s="6">
        <v>156</v>
      </c>
      <c r="B342" s="7" t="s">
        <v>286</v>
      </c>
      <c r="C342" s="8" t="s">
        <v>1121</v>
      </c>
      <c r="D342" s="6">
        <v>1</v>
      </c>
      <c r="E342" s="6" t="s">
        <v>284</v>
      </c>
    </row>
    <row r="343" spans="1:5">
      <c r="A343" s="9"/>
      <c r="B343" s="10"/>
      <c r="C343" s="8" t="s">
        <v>1118</v>
      </c>
      <c r="D343" s="9"/>
      <c r="E343" s="9"/>
    </row>
    <row r="344" ht="36" spans="1:5">
      <c r="A344" s="9"/>
      <c r="B344" s="10"/>
      <c r="C344" s="8" t="s">
        <v>1122</v>
      </c>
      <c r="D344" s="9"/>
      <c r="E344" s="9"/>
    </row>
    <row r="345" ht="15" spans="1:5">
      <c r="A345" s="11"/>
      <c r="B345" s="12"/>
      <c r="C345" s="13" t="s">
        <v>1120</v>
      </c>
      <c r="D345" s="11"/>
      <c r="E345" s="11"/>
    </row>
    <row r="346" ht="36.75" spans="1:5">
      <c r="A346" s="11">
        <v>157</v>
      </c>
      <c r="B346" s="13" t="s">
        <v>731</v>
      </c>
      <c r="C346" s="13" t="s">
        <v>732</v>
      </c>
      <c r="D346" s="14">
        <v>44</v>
      </c>
      <c r="E346" s="14" t="s">
        <v>284</v>
      </c>
    </row>
    <row r="347" ht="48" spans="1:5">
      <c r="A347" s="6">
        <v>158</v>
      </c>
      <c r="B347" s="7" t="s">
        <v>294</v>
      </c>
      <c r="C347" s="8" t="s">
        <v>977</v>
      </c>
      <c r="D347" s="6">
        <v>42</v>
      </c>
      <c r="E347" s="6" t="s">
        <v>284</v>
      </c>
    </row>
    <row r="348" ht="24" spans="1:5">
      <c r="A348" s="9"/>
      <c r="B348" s="10"/>
      <c r="C348" s="8" t="s">
        <v>978</v>
      </c>
      <c r="D348" s="9"/>
      <c r="E348" s="9"/>
    </row>
    <row r="349" ht="24.75" spans="1:5">
      <c r="A349" s="11"/>
      <c r="B349" s="12"/>
      <c r="C349" s="13" t="s">
        <v>979</v>
      </c>
      <c r="D349" s="11"/>
      <c r="E349" s="11"/>
    </row>
    <row r="350" ht="48" spans="1:5">
      <c r="A350" s="6">
        <v>159</v>
      </c>
      <c r="B350" s="7" t="s">
        <v>294</v>
      </c>
      <c r="C350" s="8" t="s">
        <v>980</v>
      </c>
      <c r="D350" s="6">
        <v>136</v>
      </c>
      <c r="E350" s="6" t="s">
        <v>284</v>
      </c>
    </row>
    <row r="351" ht="24" spans="1:5">
      <c r="A351" s="9"/>
      <c r="B351" s="10"/>
      <c r="C351" s="8" t="s">
        <v>978</v>
      </c>
      <c r="D351" s="9"/>
      <c r="E351" s="9"/>
    </row>
    <row r="352" ht="24.75" spans="1:5">
      <c r="A352" s="11"/>
      <c r="B352" s="12"/>
      <c r="C352" s="13" t="s">
        <v>979</v>
      </c>
      <c r="D352" s="11"/>
      <c r="E352" s="11"/>
    </row>
    <row r="353" ht="36.75" spans="1:5">
      <c r="A353" s="11">
        <v>160</v>
      </c>
      <c r="B353" s="13" t="s">
        <v>298</v>
      </c>
      <c r="C353" s="13" t="s">
        <v>299</v>
      </c>
      <c r="D353" s="14">
        <v>50</v>
      </c>
      <c r="E353" s="14" t="s">
        <v>284</v>
      </c>
    </row>
    <row r="354" ht="48" spans="1:5">
      <c r="A354" s="6">
        <v>161</v>
      </c>
      <c r="B354" s="7" t="s">
        <v>733</v>
      </c>
      <c r="C354" s="8" t="s">
        <v>1123</v>
      </c>
      <c r="D354" s="6">
        <v>20</v>
      </c>
      <c r="E354" s="6" t="s">
        <v>370</v>
      </c>
    </row>
    <row r="355" ht="24.75" spans="1:5">
      <c r="A355" s="11"/>
      <c r="B355" s="12"/>
      <c r="C355" s="13" t="s">
        <v>1124</v>
      </c>
      <c r="D355" s="11"/>
      <c r="E355" s="11"/>
    </row>
    <row r="356" ht="24.75" spans="1:5">
      <c r="A356" s="11">
        <v>162</v>
      </c>
      <c r="B356" s="13" t="s">
        <v>735</v>
      </c>
      <c r="C356" s="13" t="s">
        <v>736</v>
      </c>
      <c r="D356" s="14">
        <v>1</v>
      </c>
      <c r="E356" s="14" t="s">
        <v>284</v>
      </c>
    </row>
    <row r="357" ht="36" spans="1:5">
      <c r="A357" s="6">
        <v>163</v>
      </c>
      <c r="B357" s="7" t="s">
        <v>737</v>
      </c>
      <c r="C357" s="8" t="s">
        <v>1125</v>
      </c>
      <c r="D357" s="6">
        <v>10</v>
      </c>
      <c r="E357" s="6" t="s">
        <v>284</v>
      </c>
    </row>
    <row r="358" ht="24.75" spans="1:5">
      <c r="A358" s="11"/>
      <c r="B358" s="12"/>
      <c r="C358" s="13" t="s">
        <v>1126</v>
      </c>
      <c r="D358" s="11"/>
      <c r="E358" s="11"/>
    </row>
    <row r="359" ht="36" spans="1:5">
      <c r="A359" s="6">
        <v>164</v>
      </c>
      <c r="B359" s="7" t="s">
        <v>737</v>
      </c>
      <c r="C359" s="8" t="s">
        <v>1127</v>
      </c>
      <c r="D359" s="6">
        <v>85</v>
      </c>
      <c r="E359" s="6" t="s">
        <v>284</v>
      </c>
    </row>
    <row r="360" ht="24.75" spans="1:5">
      <c r="A360" s="11"/>
      <c r="B360" s="12"/>
      <c r="C360" s="13" t="s">
        <v>1126</v>
      </c>
      <c r="D360" s="11"/>
      <c r="E360" s="11"/>
    </row>
    <row r="361" ht="24.75" spans="1:5">
      <c r="A361" s="11">
        <v>165</v>
      </c>
      <c r="B361" s="13" t="s">
        <v>740</v>
      </c>
      <c r="C361" s="13" t="s">
        <v>736</v>
      </c>
      <c r="D361" s="14">
        <v>6</v>
      </c>
      <c r="E361" s="14" t="s">
        <v>284</v>
      </c>
    </row>
    <row r="362" ht="24" spans="1:5">
      <c r="A362" s="6">
        <v>166</v>
      </c>
      <c r="B362" s="7" t="s">
        <v>305</v>
      </c>
      <c r="C362" s="8" t="s">
        <v>981</v>
      </c>
      <c r="D362" s="6">
        <v>39</v>
      </c>
      <c r="E362" s="6" t="s">
        <v>284</v>
      </c>
    </row>
    <row r="363" ht="24" spans="1:5">
      <c r="A363" s="9"/>
      <c r="B363" s="10"/>
      <c r="C363" s="8" t="s">
        <v>982</v>
      </c>
      <c r="D363" s="9"/>
      <c r="E363" s="9"/>
    </row>
    <row r="364" ht="24.75" spans="1:5">
      <c r="A364" s="11"/>
      <c r="B364" s="12"/>
      <c r="C364" s="13" t="s">
        <v>983</v>
      </c>
      <c r="D364" s="11"/>
      <c r="E364" s="11"/>
    </row>
    <row r="365" ht="24" spans="1:5">
      <c r="A365" s="6">
        <v>167</v>
      </c>
      <c r="B365" s="7" t="s">
        <v>308</v>
      </c>
      <c r="C365" s="8" t="s">
        <v>981</v>
      </c>
      <c r="D365" s="6">
        <v>11</v>
      </c>
      <c r="E365" s="6" t="s">
        <v>284</v>
      </c>
    </row>
    <row r="366" ht="24" spans="1:5">
      <c r="A366" s="9"/>
      <c r="B366" s="10"/>
      <c r="C366" s="8" t="s">
        <v>982</v>
      </c>
      <c r="D366" s="9"/>
      <c r="E366" s="9"/>
    </row>
    <row r="367" ht="24.75" spans="1:5">
      <c r="A367" s="11"/>
      <c r="B367" s="12"/>
      <c r="C367" s="13" t="s">
        <v>983</v>
      </c>
      <c r="D367" s="11"/>
      <c r="E367" s="11"/>
    </row>
    <row r="368" ht="24" spans="1:5">
      <c r="A368" s="6">
        <v>168</v>
      </c>
      <c r="B368" s="7" t="s">
        <v>309</v>
      </c>
      <c r="C368" s="8" t="s">
        <v>981</v>
      </c>
      <c r="D368" s="6">
        <v>6</v>
      </c>
      <c r="E368" s="6" t="s">
        <v>284</v>
      </c>
    </row>
    <row r="369" ht="24" spans="1:5">
      <c r="A369" s="9"/>
      <c r="B369" s="10"/>
      <c r="C369" s="8" t="s">
        <v>982</v>
      </c>
      <c r="D369" s="9"/>
      <c r="E369" s="9"/>
    </row>
    <row r="370" ht="24.75" spans="1:5">
      <c r="A370" s="11"/>
      <c r="B370" s="12"/>
      <c r="C370" s="13" t="s">
        <v>983</v>
      </c>
      <c r="D370" s="11"/>
      <c r="E370" s="11"/>
    </row>
    <row r="371" ht="24" spans="1:5">
      <c r="A371" s="6">
        <v>169</v>
      </c>
      <c r="B371" s="7" t="s">
        <v>310</v>
      </c>
      <c r="C371" s="8" t="s">
        <v>981</v>
      </c>
      <c r="D371" s="6">
        <v>1</v>
      </c>
      <c r="E371" s="6" t="s">
        <v>284</v>
      </c>
    </row>
    <row r="372" ht="24" spans="1:5">
      <c r="A372" s="9"/>
      <c r="B372" s="10"/>
      <c r="C372" s="8" t="s">
        <v>982</v>
      </c>
      <c r="D372" s="9"/>
      <c r="E372" s="9"/>
    </row>
    <row r="373" ht="24.75" spans="1:5">
      <c r="A373" s="11"/>
      <c r="B373" s="12"/>
      <c r="C373" s="13" t="s">
        <v>983</v>
      </c>
      <c r="D373" s="11"/>
      <c r="E373" s="11"/>
    </row>
    <row r="374" ht="24" spans="1:5">
      <c r="A374" s="6">
        <v>170</v>
      </c>
      <c r="B374" s="7" t="s">
        <v>311</v>
      </c>
      <c r="C374" s="8" t="s">
        <v>981</v>
      </c>
      <c r="D374" s="6">
        <v>8</v>
      </c>
      <c r="E374" s="6" t="s">
        <v>284</v>
      </c>
    </row>
    <row r="375" ht="24" spans="1:5">
      <c r="A375" s="9"/>
      <c r="B375" s="10"/>
      <c r="C375" s="8" t="s">
        <v>982</v>
      </c>
      <c r="D375" s="9"/>
      <c r="E375" s="9"/>
    </row>
    <row r="376" ht="24.75" spans="1:5">
      <c r="A376" s="11"/>
      <c r="B376" s="12"/>
      <c r="C376" s="13" t="s">
        <v>983</v>
      </c>
      <c r="D376" s="11"/>
      <c r="E376" s="11"/>
    </row>
    <row r="377" ht="24" spans="1:5">
      <c r="A377" s="6">
        <v>171</v>
      </c>
      <c r="B377" s="7" t="s">
        <v>316</v>
      </c>
      <c r="C377" s="8" t="s">
        <v>981</v>
      </c>
      <c r="D377" s="6">
        <v>232</v>
      </c>
      <c r="E377" s="6" t="s">
        <v>284</v>
      </c>
    </row>
    <row r="378" ht="24" spans="1:5">
      <c r="A378" s="9"/>
      <c r="B378" s="10"/>
      <c r="C378" s="8" t="s">
        <v>982</v>
      </c>
      <c r="D378" s="9"/>
      <c r="E378" s="9"/>
    </row>
    <row r="379" ht="24.75" spans="1:5">
      <c r="A379" s="11"/>
      <c r="B379" s="12"/>
      <c r="C379" s="13" t="s">
        <v>984</v>
      </c>
      <c r="D379" s="11"/>
      <c r="E379" s="11"/>
    </row>
    <row r="380" ht="24" spans="1:5">
      <c r="A380" s="6">
        <v>172</v>
      </c>
      <c r="B380" s="7" t="s">
        <v>318</v>
      </c>
      <c r="C380" s="8" t="s">
        <v>981</v>
      </c>
      <c r="D380" s="6">
        <v>14</v>
      </c>
      <c r="E380" s="6" t="s">
        <v>284</v>
      </c>
    </row>
    <row r="381" ht="24" spans="1:5">
      <c r="A381" s="9"/>
      <c r="B381" s="10"/>
      <c r="C381" s="8" t="s">
        <v>982</v>
      </c>
      <c r="D381" s="9"/>
      <c r="E381" s="9"/>
    </row>
    <row r="382" ht="24.75" spans="1:5">
      <c r="A382" s="11"/>
      <c r="B382" s="12"/>
      <c r="C382" s="13" t="s">
        <v>984</v>
      </c>
      <c r="D382" s="11"/>
      <c r="E382" s="11"/>
    </row>
    <row r="383" ht="24" spans="1:5">
      <c r="A383" s="6">
        <v>173</v>
      </c>
      <c r="B383" s="7" t="s">
        <v>319</v>
      </c>
      <c r="C383" s="8" t="s">
        <v>985</v>
      </c>
      <c r="D383" s="6">
        <v>14</v>
      </c>
      <c r="E383" s="6" t="s">
        <v>284</v>
      </c>
    </row>
    <row r="384" ht="24" spans="1:5">
      <c r="A384" s="9"/>
      <c r="B384" s="10"/>
      <c r="C384" s="8" t="s">
        <v>982</v>
      </c>
      <c r="D384" s="9"/>
      <c r="E384" s="9"/>
    </row>
    <row r="385" ht="24.75" spans="1:5">
      <c r="A385" s="11"/>
      <c r="B385" s="12"/>
      <c r="C385" s="13" t="s">
        <v>984</v>
      </c>
      <c r="D385" s="11"/>
      <c r="E385" s="11"/>
    </row>
    <row r="386" ht="24" spans="1:5">
      <c r="A386" s="6">
        <v>174</v>
      </c>
      <c r="B386" s="7" t="s">
        <v>741</v>
      </c>
      <c r="C386" s="8" t="s">
        <v>986</v>
      </c>
      <c r="D386" s="6">
        <v>1</v>
      </c>
      <c r="E386" s="6" t="s">
        <v>284</v>
      </c>
    </row>
    <row r="387" ht="24" spans="1:5">
      <c r="A387" s="9"/>
      <c r="B387" s="10"/>
      <c r="C387" s="8" t="s">
        <v>982</v>
      </c>
      <c r="D387" s="9"/>
      <c r="E387" s="9"/>
    </row>
    <row r="388" ht="24.75" spans="1:5">
      <c r="A388" s="11"/>
      <c r="B388" s="12"/>
      <c r="C388" s="13" t="s">
        <v>984</v>
      </c>
      <c r="D388" s="11"/>
      <c r="E388" s="11"/>
    </row>
    <row r="389" ht="24" spans="1:5">
      <c r="A389" s="6">
        <v>175</v>
      </c>
      <c r="B389" s="7" t="s">
        <v>742</v>
      </c>
      <c r="C389" s="8" t="s">
        <v>986</v>
      </c>
      <c r="D389" s="6">
        <v>10</v>
      </c>
      <c r="E389" s="6" t="s">
        <v>284</v>
      </c>
    </row>
    <row r="390" ht="24" spans="1:5">
      <c r="A390" s="9"/>
      <c r="B390" s="10"/>
      <c r="C390" s="8" t="s">
        <v>982</v>
      </c>
      <c r="D390" s="9"/>
      <c r="E390" s="9"/>
    </row>
    <row r="391" ht="24.75" spans="1:5">
      <c r="A391" s="11"/>
      <c r="B391" s="12"/>
      <c r="C391" s="13" t="s">
        <v>984</v>
      </c>
      <c r="D391" s="11"/>
      <c r="E391" s="11"/>
    </row>
    <row r="392" ht="24" spans="1:5">
      <c r="A392" s="6">
        <v>176</v>
      </c>
      <c r="B392" s="7" t="s">
        <v>743</v>
      </c>
      <c r="C392" s="8" t="s">
        <v>986</v>
      </c>
      <c r="D392" s="6">
        <v>4</v>
      </c>
      <c r="E392" s="6" t="s">
        <v>284</v>
      </c>
    </row>
    <row r="393" ht="24" spans="1:5">
      <c r="A393" s="9"/>
      <c r="B393" s="10"/>
      <c r="C393" s="8" t="s">
        <v>982</v>
      </c>
      <c r="D393" s="9"/>
      <c r="E393" s="9"/>
    </row>
    <row r="394" ht="24.75" spans="1:5">
      <c r="A394" s="11"/>
      <c r="B394" s="12"/>
      <c r="C394" s="13" t="s">
        <v>984</v>
      </c>
      <c r="D394" s="11"/>
      <c r="E394" s="11"/>
    </row>
    <row r="395" ht="24" spans="1:5">
      <c r="A395" s="6">
        <v>177</v>
      </c>
      <c r="B395" s="7" t="s">
        <v>744</v>
      </c>
      <c r="C395" s="8" t="s">
        <v>981</v>
      </c>
      <c r="D395" s="6">
        <v>8</v>
      </c>
      <c r="E395" s="6" t="s">
        <v>284</v>
      </c>
    </row>
    <row r="396" ht="24" spans="1:5">
      <c r="A396" s="9"/>
      <c r="B396" s="10"/>
      <c r="C396" s="8" t="s">
        <v>982</v>
      </c>
      <c r="D396" s="9"/>
      <c r="E396" s="9"/>
    </row>
    <row r="397" ht="24.75" spans="1:5">
      <c r="A397" s="11"/>
      <c r="B397" s="12"/>
      <c r="C397" s="13" t="s">
        <v>984</v>
      </c>
      <c r="D397" s="11"/>
      <c r="E397" s="11"/>
    </row>
    <row r="398" ht="48.75" spans="1:5">
      <c r="A398" s="11">
        <v>178</v>
      </c>
      <c r="B398" s="13" t="s">
        <v>763</v>
      </c>
      <c r="C398" s="13" t="s">
        <v>1128</v>
      </c>
      <c r="D398" s="14">
        <v>3365</v>
      </c>
      <c r="E398" s="14" t="s">
        <v>11</v>
      </c>
    </row>
    <row r="399" ht="48.75" spans="1:5">
      <c r="A399" s="11">
        <v>179</v>
      </c>
      <c r="B399" s="13" t="s">
        <v>335</v>
      </c>
      <c r="C399" s="13" t="s">
        <v>993</v>
      </c>
      <c r="D399" s="14">
        <v>2100</v>
      </c>
      <c r="E399" s="14" t="s">
        <v>11</v>
      </c>
    </row>
    <row r="400" ht="48.75" spans="1:5">
      <c r="A400" s="11">
        <v>180</v>
      </c>
      <c r="B400" s="13" t="s">
        <v>637</v>
      </c>
      <c r="C400" s="13" t="s">
        <v>1129</v>
      </c>
      <c r="D400" s="14">
        <v>200</v>
      </c>
      <c r="E400" s="14" t="s">
        <v>11</v>
      </c>
    </row>
    <row r="401" ht="48.75" spans="1:5">
      <c r="A401" s="11">
        <v>181</v>
      </c>
      <c r="B401" s="13" t="s">
        <v>781</v>
      </c>
      <c r="C401" s="13" t="s">
        <v>1130</v>
      </c>
      <c r="D401" s="14">
        <v>100</v>
      </c>
      <c r="E401" s="14" t="s">
        <v>11</v>
      </c>
    </row>
    <row r="402" ht="60.75" spans="1:5">
      <c r="A402" s="11">
        <v>182</v>
      </c>
      <c r="B402" s="13" t="s">
        <v>637</v>
      </c>
      <c r="C402" s="13" t="s">
        <v>1131</v>
      </c>
      <c r="D402" s="14">
        <v>500</v>
      </c>
      <c r="E402" s="14" t="s">
        <v>11</v>
      </c>
    </row>
    <row r="403" ht="60.75" spans="1:5">
      <c r="A403" s="11">
        <v>183</v>
      </c>
      <c r="B403" s="13" t="s">
        <v>637</v>
      </c>
      <c r="C403" s="13" t="s">
        <v>1132</v>
      </c>
      <c r="D403" s="14">
        <v>50</v>
      </c>
      <c r="E403" s="14" t="s">
        <v>11</v>
      </c>
    </row>
    <row r="404" ht="48.75" spans="1:5">
      <c r="A404" s="11">
        <v>184</v>
      </c>
      <c r="B404" s="13" t="s">
        <v>637</v>
      </c>
      <c r="C404" s="13" t="s">
        <v>1133</v>
      </c>
      <c r="D404" s="14">
        <v>30</v>
      </c>
      <c r="E404" s="14" t="s">
        <v>11</v>
      </c>
    </row>
    <row r="405" ht="48.75" spans="1:5">
      <c r="A405" s="11">
        <v>185</v>
      </c>
      <c r="B405" s="13" t="s">
        <v>328</v>
      </c>
      <c r="C405" s="13" t="s">
        <v>1134</v>
      </c>
      <c r="D405" s="14">
        <v>400</v>
      </c>
      <c r="E405" s="14" t="s">
        <v>11</v>
      </c>
    </row>
    <row r="406" ht="48.75" spans="1:5">
      <c r="A406" s="11">
        <v>186</v>
      </c>
      <c r="B406" s="13" t="s">
        <v>328</v>
      </c>
      <c r="C406" s="13" t="s">
        <v>1135</v>
      </c>
      <c r="D406" s="14">
        <v>200</v>
      </c>
      <c r="E406" s="14" t="s">
        <v>11</v>
      </c>
    </row>
    <row r="407" ht="48.75" spans="1:5">
      <c r="A407" s="11">
        <v>187</v>
      </c>
      <c r="B407" s="13" t="s">
        <v>324</v>
      </c>
      <c r="C407" s="13" t="s">
        <v>1136</v>
      </c>
      <c r="D407" s="14">
        <v>4650</v>
      </c>
      <c r="E407" s="14" t="s">
        <v>11</v>
      </c>
    </row>
    <row r="408" ht="48.75" spans="1:5">
      <c r="A408" s="11">
        <v>188</v>
      </c>
      <c r="B408" s="13" t="s">
        <v>324</v>
      </c>
      <c r="C408" s="13" t="s">
        <v>1137</v>
      </c>
      <c r="D408" s="14">
        <v>7320</v>
      </c>
      <c r="E408" s="14" t="s">
        <v>11</v>
      </c>
    </row>
    <row r="409" ht="60.75" spans="1:5">
      <c r="A409" s="11">
        <v>189</v>
      </c>
      <c r="B409" s="13" t="s">
        <v>328</v>
      </c>
      <c r="C409" s="13" t="s">
        <v>1138</v>
      </c>
      <c r="D409" s="14">
        <v>40</v>
      </c>
      <c r="E409" s="14" t="s">
        <v>11</v>
      </c>
    </row>
    <row r="410" ht="48.75" spans="1:5">
      <c r="A410" s="11">
        <v>190</v>
      </c>
      <c r="B410" s="13" t="s">
        <v>328</v>
      </c>
      <c r="C410" s="13" t="s">
        <v>1139</v>
      </c>
      <c r="D410" s="14">
        <v>270</v>
      </c>
      <c r="E410" s="14" t="s">
        <v>11</v>
      </c>
    </row>
    <row r="411" ht="48.75" spans="1:5">
      <c r="A411" s="11">
        <v>191</v>
      </c>
      <c r="B411" s="13" t="s">
        <v>328</v>
      </c>
      <c r="C411" s="13" t="s">
        <v>990</v>
      </c>
      <c r="D411" s="14">
        <v>160</v>
      </c>
      <c r="E411" s="14" t="s">
        <v>11</v>
      </c>
    </row>
    <row r="412" ht="48.75" spans="1:5">
      <c r="A412" s="11">
        <v>192</v>
      </c>
      <c r="B412" s="13" t="s">
        <v>328</v>
      </c>
      <c r="C412" s="13" t="s">
        <v>1140</v>
      </c>
      <c r="D412" s="14">
        <v>80</v>
      </c>
      <c r="E412" s="14" t="s">
        <v>11</v>
      </c>
    </row>
    <row r="413" ht="48.75" spans="1:5">
      <c r="A413" s="11">
        <v>193</v>
      </c>
      <c r="B413" s="13" t="s">
        <v>328</v>
      </c>
      <c r="C413" s="13" t="s">
        <v>991</v>
      </c>
      <c r="D413" s="14">
        <v>40</v>
      </c>
      <c r="E413" s="14" t="s">
        <v>11</v>
      </c>
    </row>
    <row r="414" ht="60.75" spans="1:5">
      <c r="A414" s="11">
        <v>194</v>
      </c>
      <c r="B414" s="13" t="s">
        <v>328</v>
      </c>
      <c r="C414" s="13" t="s">
        <v>1141</v>
      </c>
      <c r="D414" s="14">
        <v>60</v>
      </c>
      <c r="E414" s="14" t="s">
        <v>11</v>
      </c>
    </row>
    <row r="415" ht="60.75" spans="1:5">
      <c r="A415" s="11">
        <v>195</v>
      </c>
      <c r="B415" s="13" t="s">
        <v>328</v>
      </c>
      <c r="C415" s="13" t="s">
        <v>992</v>
      </c>
      <c r="D415" s="14">
        <v>40</v>
      </c>
      <c r="E415" s="14" t="s">
        <v>11</v>
      </c>
    </row>
    <row r="416" ht="60.75" spans="1:5">
      <c r="A416" s="11">
        <v>196</v>
      </c>
      <c r="B416" s="13" t="s">
        <v>328</v>
      </c>
      <c r="C416" s="13" t="s">
        <v>1142</v>
      </c>
      <c r="D416" s="14">
        <v>60</v>
      </c>
      <c r="E416" s="14" t="s">
        <v>11</v>
      </c>
    </row>
    <row r="417" ht="60.75" spans="1:5">
      <c r="A417" s="11">
        <v>197</v>
      </c>
      <c r="B417" s="13" t="s">
        <v>328</v>
      </c>
      <c r="C417" s="13" t="s">
        <v>1143</v>
      </c>
      <c r="D417" s="14">
        <v>110</v>
      </c>
      <c r="E417" s="14" t="s">
        <v>11</v>
      </c>
    </row>
    <row r="418" ht="60.75" spans="1:5">
      <c r="A418" s="11">
        <v>198</v>
      </c>
      <c r="B418" s="13" t="s">
        <v>328</v>
      </c>
      <c r="C418" s="13" t="s">
        <v>1144</v>
      </c>
      <c r="D418" s="14">
        <v>150</v>
      </c>
      <c r="E418" s="14" t="s">
        <v>11</v>
      </c>
    </row>
    <row r="419" ht="60.75" spans="1:5">
      <c r="A419" s="11">
        <v>199</v>
      </c>
      <c r="B419" s="13" t="s">
        <v>328</v>
      </c>
      <c r="C419" s="13" t="s">
        <v>1145</v>
      </c>
      <c r="D419" s="14">
        <v>300</v>
      </c>
      <c r="E419" s="14" t="s">
        <v>11</v>
      </c>
    </row>
    <row r="420" ht="48.75" spans="1:5">
      <c r="A420" s="11">
        <v>200</v>
      </c>
      <c r="B420" s="13" t="s">
        <v>343</v>
      </c>
      <c r="C420" s="13" t="s">
        <v>344</v>
      </c>
      <c r="D420" s="14">
        <v>145</v>
      </c>
      <c r="E420" s="14" t="s">
        <v>11</v>
      </c>
    </row>
    <row r="421" ht="48.75" spans="1:5">
      <c r="A421" s="11">
        <v>201</v>
      </c>
      <c r="B421" s="13" t="s">
        <v>343</v>
      </c>
      <c r="C421" s="13" t="s">
        <v>345</v>
      </c>
      <c r="D421" s="14">
        <v>145</v>
      </c>
      <c r="E421" s="14" t="s">
        <v>11</v>
      </c>
    </row>
    <row r="422" ht="48.75" spans="1:5">
      <c r="A422" s="11">
        <v>202</v>
      </c>
      <c r="B422" s="13" t="s">
        <v>754</v>
      </c>
      <c r="C422" s="13" t="s">
        <v>1146</v>
      </c>
      <c r="D422" s="14">
        <v>1</v>
      </c>
      <c r="E422" s="14" t="s">
        <v>83</v>
      </c>
    </row>
    <row r="423" ht="111" spans="1:5">
      <c r="A423" s="6">
        <v>203</v>
      </c>
      <c r="B423" s="7" t="s">
        <v>758</v>
      </c>
      <c r="C423" s="8" t="s">
        <v>995</v>
      </c>
      <c r="D423" s="6">
        <v>5</v>
      </c>
      <c r="E423" s="6" t="s">
        <v>83</v>
      </c>
    </row>
    <row r="424" ht="168.75" spans="1:5">
      <c r="A424" s="11"/>
      <c r="B424" s="12"/>
      <c r="C424" s="13" t="s">
        <v>996</v>
      </c>
      <c r="D424" s="11"/>
      <c r="E424" s="11"/>
    </row>
    <row r="425" ht="24.75" spans="1:5">
      <c r="A425" s="11">
        <v>204</v>
      </c>
      <c r="B425" s="13" t="s">
        <v>760</v>
      </c>
      <c r="C425" s="13" t="s">
        <v>761</v>
      </c>
      <c r="D425" s="14">
        <v>22</v>
      </c>
      <c r="E425" s="14" t="s">
        <v>17</v>
      </c>
    </row>
    <row r="426" ht="24.75" spans="1:5">
      <c r="A426" s="11">
        <v>205</v>
      </c>
      <c r="B426" s="13" t="s">
        <v>400</v>
      </c>
      <c r="C426" s="13" t="s">
        <v>401</v>
      </c>
      <c r="D426" s="14">
        <v>1</v>
      </c>
      <c r="E426" s="14" t="s">
        <v>83</v>
      </c>
    </row>
    <row r="427" ht="24.75" spans="1:5">
      <c r="A427" s="11">
        <v>206</v>
      </c>
      <c r="B427" s="13" t="s">
        <v>372</v>
      </c>
      <c r="C427" s="13" t="s">
        <v>373</v>
      </c>
      <c r="D427" s="14">
        <v>1</v>
      </c>
      <c r="E427" s="14" t="s">
        <v>83</v>
      </c>
    </row>
    <row r="428" ht="36.75" spans="1:5">
      <c r="A428" s="11">
        <v>207</v>
      </c>
      <c r="B428" s="13" t="s">
        <v>372</v>
      </c>
      <c r="C428" s="13" t="s">
        <v>784</v>
      </c>
      <c r="D428" s="14">
        <v>1</v>
      </c>
      <c r="E428" s="14" t="s">
        <v>83</v>
      </c>
    </row>
    <row r="429" ht="36.75" spans="1:5">
      <c r="A429" s="11">
        <v>208</v>
      </c>
      <c r="B429" s="13" t="s">
        <v>372</v>
      </c>
      <c r="C429" s="13" t="s">
        <v>397</v>
      </c>
      <c r="D429" s="14">
        <v>2</v>
      </c>
      <c r="E429" s="14" t="s">
        <v>83</v>
      </c>
    </row>
    <row r="430" ht="108.75" spans="1:5">
      <c r="A430" s="11">
        <v>209</v>
      </c>
      <c r="B430" s="13" t="s">
        <v>374</v>
      </c>
      <c r="C430" s="13" t="s">
        <v>998</v>
      </c>
      <c r="D430" s="14">
        <v>14</v>
      </c>
      <c r="E430" s="14" t="s">
        <v>23</v>
      </c>
    </row>
    <row r="431" ht="36.75" spans="1:5">
      <c r="A431" s="11">
        <v>210</v>
      </c>
      <c r="B431" s="13" t="s">
        <v>999</v>
      </c>
      <c r="C431" s="13" t="s">
        <v>1000</v>
      </c>
      <c r="D431" s="14">
        <v>80</v>
      </c>
      <c r="E431" s="14" t="s">
        <v>284</v>
      </c>
    </row>
    <row r="432" ht="144.75" spans="1:5">
      <c r="A432" s="11">
        <v>211</v>
      </c>
      <c r="B432" s="13" t="s">
        <v>778</v>
      </c>
      <c r="C432" s="13" t="s">
        <v>779</v>
      </c>
      <c r="D432" s="14">
        <v>2</v>
      </c>
      <c r="E432" s="14" t="s">
        <v>83</v>
      </c>
    </row>
    <row r="433" ht="24.75" spans="1:5">
      <c r="A433" s="11">
        <v>212</v>
      </c>
      <c r="B433" s="13" t="s">
        <v>398</v>
      </c>
      <c r="C433" s="13" t="s">
        <v>785</v>
      </c>
      <c r="D433" s="14">
        <v>1</v>
      </c>
      <c r="E433" s="14" t="s">
        <v>83</v>
      </c>
    </row>
    <row r="434" ht="24.75" spans="1:5">
      <c r="A434" s="11">
        <v>213</v>
      </c>
      <c r="B434" s="13" t="s">
        <v>398</v>
      </c>
      <c r="C434" s="13" t="s">
        <v>399</v>
      </c>
      <c r="D434" s="14">
        <v>1</v>
      </c>
      <c r="E434" s="14" t="s">
        <v>83</v>
      </c>
    </row>
    <row r="435" ht="24.75" spans="1:5">
      <c r="A435" s="11">
        <v>214</v>
      </c>
      <c r="B435" s="13" t="s">
        <v>402</v>
      </c>
      <c r="C435" s="13" t="s">
        <v>403</v>
      </c>
      <c r="D435" s="14">
        <v>1</v>
      </c>
      <c r="E435" s="14" t="s">
        <v>83</v>
      </c>
    </row>
    <row r="436" ht="15" spans="1:5">
      <c r="A436" s="11">
        <v>215</v>
      </c>
      <c r="B436" s="13" t="s">
        <v>404</v>
      </c>
      <c r="C436" s="13" t="s">
        <v>405</v>
      </c>
      <c r="D436" s="14">
        <v>3</v>
      </c>
      <c r="E436" s="14" t="s">
        <v>406</v>
      </c>
    </row>
    <row r="437" ht="36.75" spans="1:5">
      <c r="A437" s="11">
        <v>216</v>
      </c>
      <c r="B437" s="13" t="s">
        <v>407</v>
      </c>
      <c r="C437" s="13" t="s">
        <v>408</v>
      </c>
      <c r="D437" s="14">
        <v>1</v>
      </c>
      <c r="E437" s="14" t="s">
        <v>23</v>
      </c>
    </row>
    <row r="438" ht="24" spans="1:5">
      <c r="A438" s="6">
        <v>217</v>
      </c>
      <c r="B438" s="7" t="s">
        <v>789</v>
      </c>
      <c r="C438" s="8" t="s">
        <v>1147</v>
      </c>
      <c r="D438" s="6">
        <v>5</v>
      </c>
      <c r="E438" s="6" t="s">
        <v>165</v>
      </c>
    </row>
    <row r="439" ht="36" spans="1:5">
      <c r="A439" s="9"/>
      <c r="B439" s="10"/>
      <c r="C439" s="8" t="s">
        <v>1148</v>
      </c>
      <c r="D439" s="9"/>
      <c r="E439" s="9"/>
    </row>
    <row r="440" ht="264" spans="1:5">
      <c r="A440" s="9"/>
      <c r="B440" s="10"/>
      <c r="C440" s="8" t="s">
        <v>1149</v>
      </c>
      <c r="D440" s="9"/>
      <c r="E440" s="9"/>
    </row>
    <row r="441" ht="24" spans="1:5">
      <c r="A441" s="9"/>
      <c r="B441" s="10"/>
      <c r="C441" s="8" t="s">
        <v>1150</v>
      </c>
      <c r="D441" s="9"/>
      <c r="E441" s="9"/>
    </row>
    <row r="442" ht="120" spans="1:5">
      <c r="A442" s="9"/>
      <c r="B442" s="10"/>
      <c r="C442" s="8" t="s">
        <v>1151</v>
      </c>
      <c r="D442" s="9"/>
      <c r="E442" s="9"/>
    </row>
    <row r="443" ht="108" spans="1:5">
      <c r="A443" s="9"/>
      <c r="B443" s="10"/>
      <c r="C443" s="8" t="s">
        <v>1152</v>
      </c>
      <c r="D443" s="9"/>
      <c r="E443" s="9"/>
    </row>
    <row r="444" ht="96" spans="1:5">
      <c r="A444" s="9"/>
      <c r="B444" s="10"/>
      <c r="C444" s="8" t="s">
        <v>1153</v>
      </c>
      <c r="D444" s="9"/>
      <c r="E444" s="9"/>
    </row>
    <row r="445" ht="60.75" spans="1:5">
      <c r="A445" s="11"/>
      <c r="B445" s="12"/>
      <c r="C445" s="13" t="s">
        <v>1154</v>
      </c>
      <c r="D445" s="11"/>
      <c r="E445" s="11"/>
    </row>
    <row r="446" ht="36.75" spans="1:5">
      <c r="A446" s="11">
        <v>218</v>
      </c>
      <c r="B446" s="13" t="s">
        <v>298</v>
      </c>
      <c r="C446" s="13" t="s">
        <v>299</v>
      </c>
      <c r="D446" s="14">
        <v>2</v>
      </c>
      <c r="E446" s="14" t="s">
        <v>284</v>
      </c>
    </row>
    <row r="447" ht="36" spans="1:5">
      <c r="A447" s="6">
        <v>219</v>
      </c>
      <c r="B447" s="7" t="s">
        <v>288</v>
      </c>
      <c r="C447" s="8" t="s">
        <v>1155</v>
      </c>
      <c r="D447" s="6">
        <v>7</v>
      </c>
      <c r="E447" s="6" t="s">
        <v>83</v>
      </c>
    </row>
    <row r="448" ht="24" spans="1:5">
      <c r="A448" s="9"/>
      <c r="B448" s="10"/>
      <c r="C448" s="8" t="s">
        <v>1156</v>
      </c>
      <c r="D448" s="9"/>
      <c r="E448" s="9"/>
    </row>
    <row r="449" ht="24.75" spans="1:5">
      <c r="A449" s="11"/>
      <c r="B449" s="12"/>
      <c r="C449" s="13" t="s">
        <v>979</v>
      </c>
      <c r="D449" s="11"/>
      <c r="E449" s="11"/>
    </row>
    <row r="450" ht="36" spans="1:5">
      <c r="A450" s="6">
        <v>220</v>
      </c>
      <c r="B450" s="7" t="s">
        <v>288</v>
      </c>
      <c r="C450" s="8" t="s">
        <v>1157</v>
      </c>
      <c r="D450" s="6">
        <v>19</v>
      </c>
      <c r="E450" s="6" t="s">
        <v>83</v>
      </c>
    </row>
    <row r="451" ht="24" spans="1:5">
      <c r="A451" s="9"/>
      <c r="B451" s="10"/>
      <c r="C451" s="8" t="s">
        <v>1156</v>
      </c>
      <c r="D451" s="9"/>
      <c r="E451" s="9"/>
    </row>
    <row r="452" ht="24.75" spans="1:5">
      <c r="A452" s="11"/>
      <c r="B452" s="12"/>
      <c r="C452" s="13" t="s">
        <v>979</v>
      </c>
      <c r="D452" s="11"/>
      <c r="E452" s="11"/>
    </row>
    <row r="453" ht="36.75" spans="1:5">
      <c r="A453" s="11">
        <v>221</v>
      </c>
      <c r="B453" s="13" t="s">
        <v>292</v>
      </c>
      <c r="C453" s="13" t="s">
        <v>293</v>
      </c>
      <c r="D453" s="14">
        <v>18</v>
      </c>
      <c r="E453" s="14" t="s">
        <v>83</v>
      </c>
    </row>
    <row r="454" ht="36.75" spans="1:5">
      <c r="A454" s="11">
        <v>222</v>
      </c>
      <c r="B454" s="13" t="s">
        <v>797</v>
      </c>
      <c r="C454" s="13" t="s">
        <v>798</v>
      </c>
      <c r="D454" s="14">
        <v>19</v>
      </c>
      <c r="E454" s="14" t="s">
        <v>83</v>
      </c>
    </row>
    <row r="455" ht="36.75" spans="1:5">
      <c r="A455" s="11">
        <v>223</v>
      </c>
      <c r="B455" s="13" t="s">
        <v>797</v>
      </c>
      <c r="C455" s="13" t="s">
        <v>799</v>
      </c>
      <c r="D455" s="14">
        <v>7</v>
      </c>
      <c r="E455" s="14" t="s">
        <v>83</v>
      </c>
    </row>
    <row r="456" ht="48.75" spans="1:5">
      <c r="A456" s="11">
        <v>224</v>
      </c>
      <c r="B456" s="13" t="s">
        <v>1001</v>
      </c>
      <c r="C456" s="13" t="s">
        <v>1002</v>
      </c>
      <c r="D456" s="14">
        <v>1</v>
      </c>
      <c r="E456" s="14" t="s">
        <v>215</v>
      </c>
    </row>
    <row r="457" ht="156.75" spans="1:5">
      <c r="A457" s="11">
        <v>225</v>
      </c>
      <c r="B457" s="13" t="s">
        <v>1003</v>
      </c>
      <c r="C457" s="13" t="s">
        <v>1004</v>
      </c>
      <c r="D457" s="14">
        <v>198</v>
      </c>
      <c r="E457" s="14" t="s">
        <v>165</v>
      </c>
    </row>
    <row r="458" ht="36.75" spans="1:5">
      <c r="A458" s="11">
        <v>226</v>
      </c>
      <c r="B458" s="13" t="s">
        <v>438</v>
      </c>
      <c r="C458" s="13" t="s">
        <v>1158</v>
      </c>
      <c r="D458" s="14">
        <v>890</v>
      </c>
      <c r="E458" s="14" t="s">
        <v>165</v>
      </c>
    </row>
    <row r="459" ht="72.75" spans="1:5">
      <c r="A459" s="11">
        <v>227</v>
      </c>
      <c r="B459" s="13" t="s">
        <v>1008</v>
      </c>
      <c r="C459" s="13" t="s">
        <v>443</v>
      </c>
      <c r="D459" s="14">
        <v>2290</v>
      </c>
      <c r="E459" s="14" t="s">
        <v>165</v>
      </c>
    </row>
    <row r="460" ht="60.75" spans="1:5">
      <c r="A460" s="11">
        <v>228</v>
      </c>
      <c r="B460" s="13" t="s">
        <v>1159</v>
      </c>
      <c r="C460" s="13" t="s">
        <v>445</v>
      </c>
      <c r="D460" s="14">
        <v>150</v>
      </c>
      <c r="E460" s="14" t="s">
        <v>165</v>
      </c>
    </row>
    <row r="461" ht="96.75" spans="1:5">
      <c r="A461" s="11">
        <v>229</v>
      </c>
      <c r="B461" s="13" t="s">
        <v>446</v>
      </c>
      <c r="C461" s="13" t="s">
        <v>447</v>
      </c>
      <c r="D461" s="14">
        <v>150</v>
      </c>
      <c r="E461" s="14" t="s">
        <v>165</v>
      </c>
    </row>
    <row r="462" ht="84.75" spans="1:5">
      <c r="A462" s="11">
        <v>230</v>
      </c>
      <c r="B462" s="13" t="s">
        <v>813</v>
      </c>
      <c r="C462" s="13" t="s">
        <v>449</v>
      </c>
      <c r="D462" s="14">
        <v>19.2</v>
      </c>
      <c r="E462" s="14" t="s">
        <v>165</v>
      </c>
    </row>
    <row r="463" ht="48.75" spans="1:5">
      <c r="A463" s="11">
        <v>231</v>
      </c>
      <c r="B463" s="13" t="s">
        <v>814</v>
      </c>
      <c r="C463" s="13" t="s">
        <v>815</v>
      </c>
      <c r="D463" s="14">
        <v>24.8</v>
      </c>
      <c r="E463" s="14" t="s">
        <v>11</v>
      </c>
    </row>
    <row r="464" ht="24.75" spans="1:5">
      <c r="A464" s="11">
        <v>232</v>
      </c>
      <c r="B464" s="13" t="s">
        <v>816</v>
      </c>
      <c r="C464" s="13" t="s">
        <v>1160</v>
      </c>
      <c r="D464" s="14">
        <v>18</v>
      </c>
      <c r="E464" s="14" t="s">
        <v>806</v>
      </c>
    </row>
    <row r="465" ht="36.75" spans="1:5">
      <c r="A465" s="11">
        <v>233</v>
      </c>
      <c r="B465" s="13" t="s">
        <v>817</v>
      </c>
      <c r="C465" s="13" t="s">
        <v>818</v>
      </c>
      <c r="D465" s="14">
        <v>1</v>
      </c>
      <c r="E465" s="14" t="s">
        <v>215</v>
      </c>
    </row>
    <row r="466" ht="84.75" spans="1:5">
      <c r="A466" s="11">
        <v>234</v>
      </c>
      <c r="B466" s="13" t="s">
        <v>454</v>
      </c>
      <c r="C466" s="13" t="s">
        <v>1161</v>
      </c>
      <c r="D466" s="14">
        <v>200</v>
      </c>
      <c r="E466" s="14" t="s">
        <v>165</v>
      </c>
    </row>
    <row r="467" ht="84.75" spans="1:5">
      <c r="A467" s="11">
        <v>235</v>
      </c>
      <c r="B467" s="13" t="s">
        <v>454</v>
      </c>
      <c r="C467" s="13" t="s">
        <v>1162</v>
      </c>
      <c r="D467" s="14">
        <v>565</v>
      </c>
      <c r="E467" s="14" t="s">
        <v>165</v>
      </c>
    </row>
    <row r="468" ht="24.75" spans="1:5">
      <c r="A468" s="11">
        <v>236</v>
      </c>
      <c r="B468" s="13" t="s">
        <v>1163</v>
      </c>
      <c r="C468" s="13" t="s">
        <v>820</v>
      </c>
      <c r="D468" s="14">
        <v>79</v>
      </c>
      <c r="E468" s="14" t="s">
        <v>165</v>
      </c>
    </row>
    <row r="469" ht="15" spans="1:5">
      <c r="A469" s="11">
        <v>237</v>
      </c>
      <c r="B469" s="13" t="s">
        <v>823</v>
      </c>
      <c r="C469" s="13" t="s">
        <v>824</v>
      </c>
      <c r="D469" s="14">
        <v>110</v>
      </c>
      <c r="E469" s="14" t="s">
        <v>165</v>
      </c>
    </row>
    <row r="470" ht="36.75" spans="1:5">
      <c r="A470" s="11">
        <v>238</v>
      </c>
      <c r="B470" s="13" t="s">
        <v>467</v>
      </c>
      <c r="C470" s="13" t="s">
        <v>468</v>
      </c>
      <c r="D470" s="14">
        <v>2.5</v>
      </c>
      <c r="E470" s="14" t="s">
        <v>165</v>
      </c>
    </row>
    <row r="471" ht="72.75" spans="1:5">
      <c r="A471" s="11">
        <v>239</v>
      </c>
      <c r="B471" s="13" t="s">
        <v>826</v>
      </c>
      <c r="C471" s="13" t="s">
        <v>827</v>
      </c>
      <c r="D471" s="14">
        <v>36</v>
      </c>
      <c r="E471" s="14" t="s">
        <v>165</v>
      </c>
    </row>
    <row r="472" ht="72.75" spans="1:5">
      <c r="A472" s="11">
        <v>240</v>
      </c>
      <c r="B472" s="13" t="s">
        <v>472</v>
      </c>
      <c r="C472" s="13" t="s">
        <v>473</v>
      </c>
      <c r="D472" s="14">
        <v>50</v>
      </c>
      <c r="E472" s="14" t="s">
        <v>165</v>
      </c>
    </row>
    <row r="473" ht="72.75" spans="1:5">
      <c r="A473" s="11">
        <v>241</v>
      </c>
      <c r="B473" s="13" t="s">
        <v>472</v>
      </c>
      <c r="C473" s="13" t="s">
        <v>828</v>
      </c>
      <c r="D473" s="14">
        <v>134</v>
      </c>
      <c r="E473" s="14" t="s">
        <v>165</v>
      </c>
    </row>
    <row r="474" ht="36.75" spans="1:5">
      <c r="A474" s="11">
        <v>242</v>
      </c>
      <c r="B474" s="13" t="s">
        <v>474</v>
      </c>
      <c r="C474" s="13" t="s">
        <v>475</v>
      </c>
      <c r="D474" s="14">
        <v>495</v>
      </c>
      <c r="E474" s="14" t="s">
        <v>11</v>
      </c>
    </row>
    <row r="475" ht="144.75" spans="1:5">
      <c r="A475" s="11">
        <v>243</v>
      </c>
      <c r="B475" s="13" t="s">
        <v>1164</v>
      </c>
      <c r="C475" s="13" t="s">
        <v>1165</v>
      </c>
      <c r="D475" s="14">
        <v>327.6</v>
      </c>
      <c r="E475" s="14" t="s">
        <v>165</v>
      </c>
    </row>
    <row r="476" ht="144.75" spans="1:5">
      <c r="A476" s="11">
        <v>244</v>
      </c>
      <c r="B476" s="13" t="s">
        <v>1166</v>
      </c>
      <c r="C476" s="13" t="s">
        <v>1165</v>
      </c>
      <c r="D476" s="14">
        <v>146</v>
      </c>
      <c r="E476" s="14" t="s">
        <v>165</v>
      </c>
    </row>
    <row r="477" ht="84.75" spans="1:5">
      <c r="A477" s="11">
        <v>245</v>
      </c>
      <c r="B477" s="13" t="s">
        <v>469</v>
      </c>
      <c r="C477" s="13" t="s">
        <v>1167</v>
      </c>
      <c r="D477" s="14">
        <v>640</v>
      </c>
      <c r="E477" s="14" t="s">
        <v>165</v>
      </c>
    </row>
    <row r="478" ht="24" spans="1:5">
      <c r="A478" s="6">
        <v>246</v>
      </c>
      <c r="B478" s="7" t="s">
        <v>831</v>
      </c>
      <c r="C478" s="8" t="s">
        <v>1168</v>
      </c>
      <c r="D478" s="6">
        <v>10</v>
      </c>
      <c r="E478" s="6" t="s">
        <v>83</v>
      </c>
    </row>
    <row r="479" ht="24.75" spans="1:5">
      <c r="A479" s="11"/>
      <c r="B479" s="12"/>
      <c r="C479" s="13" t="s">
        <v>1169</v>
      </c>
      <c r="D479" s="11"/>
      <c r="E479" s="11"/>
    </row>
    <row r="480" ht="108.75" spans="1:5">
      <c r="A480" s="11">
        <v>247</v>
      </c>
      <c r="B480" s="13" t="s">
        <v>476</v>
      </c>
      <c r="C480" s="13" t="s">
        <v>1170</v>
      </c>
      <c r="D480" s="14">
        <v>7</v>
      </c>
      <c r="E480" s="14" t="s">
        <v>419</v>
      </c>
    </row>
    <row r="481" ht="108.75" spans="1:5">
      <c r="A481" s="11">
        <v>248</v>
      </c>
      <c r="B481" s="13" t="s">
        <v>476</v>
      </c>
      <c r="C481" s="13" t="s">
        <v>1171</v>
      </c>
      <c r="D481" s="14">
        <v>12</v>
      </c>
      <c r="E481" s="14" t="s">
        <v>419</v>
      </c>
    </row>
    <row r="482" ht="72.75" spans="1:5">
      <c r="A482" s="11">
        <v>249</v>
      </c>
      <c r="B482" s="13" t="s">
        <v>836</v>
      </c>
      <c r="C482" s="13" t="s">
        <v>837</v>
      </c>
      <c r="D482" s="14">
        <v>1</v>
      </c>
      <c r="E482" s="14" t="s">
        <v>419</v>
      </c>
    </row>
    <row r="483" ht="72.75" spans="1:5">
      <c r="A483" s="11">
        <v>250</v>
      </c>
      <c r="B483" s="13" t="s">
        <v>836</v>
      </c>
      <c r="C483" s="13" t="s">
        <v>838</v>
      </c>
      <c r="D483" s="14">
        <v>2</v>
      </c>
      <c r="E483" s="14" t="s">
        <v>419</v>
      </c>
    </row>
    <row r="484" ht="72.75" spans="1:5">
      <c r="A484" s="11">
        <v>251</v>
      </c>
      <c r="B484" s="13" t="s">
        <v>834</v>
      </c>
      <c r="C484" s="13" t="s">
        <v>835</v>
      </c>
      <c r="D484" s="14">
        <v>3</v>
      </c>
      <c r="E484" s="14" t="s">
        <v>419</v>
      </c>
    </row>
    <row r="485" ht="36.75" spans="1:5">
      <c r="A485" s="11">
        <v>252</v>
      </c>
      <c r="B485" s="13" t="s">
        <v>843</v>
      </c>
      <c r="C485" s="13" t="s">
        <v>844</v>
      </c>
      <c r="D485" s="14">
        <v>13.2</v>
      </c>
      <c r="E485" s="14" t="s">
        <v>165</v>
      </c>
    </row>
    <row r="486" ht="84.75" spans="1:5">
      <c r="A486" s="11">
        <v>253</v>
      </c>
      <c r="B486" s="13" t="s">
        <v>488</v>
      </c>
      <c r="C486" s="13" t="s">
        <v>1172</v>
      </c>
      <c r="D486" s="14">
        <v>86.4</v>
      </c>
      <c r="E486" s="14" t="s">
        <v>165</v>
      </c>
    </row>
    <row r="487" ht="24" spans="1:5">
      <c r="A487" s="6">
        <v>254</v>
      </c>
      <c r="B487" s="7" t="s">
        <v>857</v>
      </c>
      <c r="C487" s="8" t="s">
        <v>1173</v>
      </c>
      <c r="D487" s="6">
        <v>7</v>
      </c>
      <c r="E487" s="6" t="s">
        <v>23</v>
      </c>
    </row>
    <row r="488" ht="36" spans="1:5">
      <c r="A488" s="9"/>
      <c r="B488" s="10"/>
      <c r="C488" s="8" t="s">
        <v>1174</v>
      </c>
      <c r="D488" s="9"/>
      <c r="E488" s="9"/>
    </row>
    <row r="489" ht="36" spans="1:5">
      <c r="A489" s="9"/>
      <c r="B489" s="10"/>
      <c r="C489" s="8" t="s">
        <v>1175</v>
      </c>
      <c r="D489" s="9"/>
      <c r="E489" s="9"/>
    </row>
    <row r="490" ht="132.75" spans="1:5">
      <c r="A490" s="11"/>
      <c r="B490" s="12"/>
      <c r="C490" s="13" t="s">
        <v>1176</v>
      </c>
      <c r="D490" s="11"/>
      <c r="E490" s="11"/>
    </row>
    <row r="491" ht="108.75" spans="1:5">
      <c r="A491" s="11">
        <v>255</v>
      </c>
      <c r="B491" s="13" t="s">
        <v>1013</v>
      </c>
      <c r="C491" s="13" t="s">
        <v>1177</v>
      </c>
      <c r="D491" s="14">
        <v>1</v>
      </c>
      <c r="E491" s="14" t="s">
        <v>215</v>
      </c>
    </row>
    <row r="492" ht="36.75" spans="1:5">
      <c r="A492" s="11">
        <v>256</v>
      </c>
      <c r="B492" s="13" t="s">
        <v>849</v>
      </c>
      <c r="C492" s="13" t="s">
        <v>850</v>
      </c>
      <c r="D492" s="14">
        <v>3</v>
      </c>
      <c r="E492" s="14" t="s">
        <v>83</v>
      </c>
    </row>
    <row r="493" ht="15" spans="1:5">
      <c r="A493" s="11">
        <v>257</v>
      </c>
      <c r="B493" s="13" t="s">
        <v>502</v>
      </c>
      <c r="C493" s="13" t="s">
        <v>39</v>
      </c>
      <c r="D493" s="14">
        <v>1</v>
      </c>
      <c r="E493" s="14" t="s">
        <v>83</v>
      </c>
    </row>
    <row r="494" ht="24.75" spans="1:5">
      <c r="A494" s="11">
        <v>258</v>
      </c>
      <c r="B494" s="13" t="s">
        <v>503</v>
      </c>
      <c r="C494" s="13" t="s">
        <v>504</v>
      </c>
      <c r="D494" s="14">
        <v>1</v>
      </c>
      <c r="E494" s="14" t="s">
        <v>215</v>
      </c>
    </row>
    <row r="495" ht="108.75" spans="1:5">
      <c r="A495" s="11">
        <v>259</v>
      </c>
      <c r="B495" s="13" t="s">
        <v>492</v>
      </c>
      <c r="C495" s="13" t="s">
        <v>493</v>
      </c>
      <c r="D495" s="14">
        <v>4</v>
      </c>
      <c r="E495" s="14" t="s">
        <v>494</v>
      </c>
    </row>
    <row r="496" ht="15" spans="1:5">
      <c r="A496" s="11">
        <v>260</v>
      </c>
      <c r="B496" s="13" t="s">
        <v>495</v>
      </c>
      <c r="C496" s="13" t="s">
        <v>496</v>
      </c>
      <c r="D496" s="14">
        <v>2.4</v>
      </c>
      <c r="E496" s="14" t="s">
        <v>212</v>
      </c>
    </row>
    <row r="497" ht="15" spans="1:5">
      <c r="A497" s="11">
        <v>261</v>
      </c>
      <c r="B497" s="13" t="s">
        <v>549</v>
      </c>
      <c r="C497" s="13" t="s">
        <v>845</v>
      </c>
      <c r="D497" s="14">
        <v>1</v>
      </c>
      <c r="E497" s="14" t="s">
        <v>83</v>
      </c>
    </row>
    <row r="498" ht="60.75" spans="1:5">
      <c r="A498" s="11">
        <v>262</v>
      </c>
      <c r="B498" s="13" t="s">
        <v>543</v>
      </c>
      <c r="C498" s="13" t="s">
        <v>846</v>
      </c>
      <c r="D498" s="14">
        <v>2</v>
      </c>
      <c r="E498" s="14" t="s">
        <v>83</v>
      </c>
    </row>
    <row r="499" ht="36" spans="1:5">
      <c r="A499" s="6">
        <v>263</v>
      </c>
      <c r="B499" s="7" t="s">
        <v>847</v>
      </c>
      <c r="C499" s="8" t="s">
        <v>1178</v>
      </c>
      <c r="D499" s="6">
        <v>2</v>
      </c>
      <c r="E499" s="6" t="s">
        <v>83</v>
      </c>
    </row>
    <row r="500" ht="24.75" spans="1:5">
      <c r="A500" s="11"/>
      <c r="B500" s="12"/>
      <c r="C500" s="13" t="s">
        <v>1179</v>
      </c>
      <c r="D500" s="11"/>
      <c r="E500" s="11"/>
    </row>
    <row r="501" ht="60.75" spans="1:5">
      <c r="A501" s="11">
        <v>264</v>
      </c>
      <c r="B501" s="13" t="s">
        <v>1180</v>
      </c>
      <c r="C501" s="13" t="s">
        <v>848</v>
      </c>
      <c r="D501" s="14">
        <v>2</v>
      </c>
      <c r="E501" s="14" t="s">
        <v>83</v>
      </c>
    </row>
    <row r="502" ht="24.75" spans="1:5">
      <c r="A502" s="11">
        <v>265</v>
      </c>
      <c r="B502" s="13" t="s">
        <v>498</v>
      </c>
      <c r="C502" s="13" t="s">
        <v>499</v>
      </c>
      <c r="D502" s="14">
        <v>4</v>
      </c>
      <c r="E502" s="14" t="s">
        <v>83</v>
      </c>
    </row>
    <row r="503" ht="132.75" spans="1:5">
      <c r="A503" s="11">
        <v>266</v>
      </c>
      <c r="B503" s="13" t="s">
        <v>500</v>
      </c>
      <c r="C503" s="13" t="s">
        <v>501</v>
      </c>
      <c r="D503" s="14">
        <v>2.9</v>
      </c>
      <c r="E503" s="14" t="s">
        <v>11</v>
      </c>
    </row>
    <row r="504" ht="24.75" spans="1:5">
      <c r="A504" s="11">
        <v>267</v>
      </c>
      <c r="B504" s="13" t="s">
        <v>536</v>
      </c>
      <c r="C504" s="13" t="s">
        <v>537</v>
      </c>
      <c r="D504" s="14">
        <v>2</v>
      </c>
      <c r="E504" s="14" t="s">
        <v>83</v>
      </c>
    </row>
    <row r="505" ht="24.75" spans="1:5">
      <c r="A505" s="11">
        <v>268</v>
      </c>
      <c r="B505" s="13" t="s">
        <v>538</v>
      </c>
      <c r="C505" s="13" t="s">
        <v>866</v>
      </c>
      <c r="D505" s="14">
        <v>1</v>
      </c>
      <c r="E505" s="14" t="s">
        <v>17</v>
      </c>
    </row>
    <row r="506" ht="24" spans="1:5">
      <c r="A506" s="6">
        <v>269</v>
      </c>
      <c r="B506" s="7" t="s">
        <v>541</v>
      </c>
      <c r="C506" s="8" t="s">
        <v>1015</v>
      </c>
      <c r="D506" s="6">
        <v>9</v>
      </c>
      <c r="E506" s="6" t="s">
        <v>17</v>
      </c>
    </row>
    <row r="507" ht="36" spans="1:5">
      <c r="A507" s="9"/>
      <c r="B507" s="10"/>
      <c r="C507" s="8" t="s">
        <v>1016</v>
      </c>
      <c r="D507" s="9"/>
      <c r="E507" s="9"/>
    </row>
    <row r="508" ht="48" spans="1:5">
      <c r="A508" s="9"/>
      <c r="B508" s="10"/>
      <c r="C508" s="8" t="s">
        <v>1017</v>
      </c>
      <c r="D508" s="9"/>
      <c r="E508" s="9"/>
    </row>
    <row r="509" ht="36.75" spans="1:5">
      <c r="A509" s="11"/>
      <c r="B509" s="12"/>
      <c r="C509" s="13" t="s">
        <v>1018</v>
      </c>
      <c r="D509" s="11"/>
      <c r="E509" s="11"/>
    </row>
    <row r="510" ht="57" spans="1:5">
      <c r="A510" s="11"/>
      <c r="B510" s="4"/>
      <c r="C510" s="4" t="s">
        <v>1181</v>
      </c>
      <c r="D510" s="5"/>
      <c r="E510" s="5"/>
    </row>
    <row r="511" ht="60" spans="1:5">
      <c r="A511" s="7">
        <v>270</v>
      </c>
      <c r="B511" s="7" t="s">
        <v>9</v>
      </c>
      <c r="C511" s="22" t="s">
        <v>930</v>
      </c>
      <c r="D511" s="6">
        <v>38.7</v>
      </c>
      <c r="E511" s="6" t="s">
        <v>11</v>
      </c>
    </row>
    <row r="512" ht="36.75" spans="1:5">
      <c r="A512" s="12"/>
      <c r="B512" s="12"/>
      <c r="C512" s="14" t="s">
        <v>946</v>
      </c>
      <c r="D512" s="11"/>
      <c r="E512" s="11"/>
    </row>
    <row r="513" ht="60" spans="1:5">
      <c r="A513" s="6">
        <v>271</v>
      </c>
      <c r="B513" s="7" t="s">
        <v>13</v>
      </c>
      <c r="C513" s="8" t="s">
        <v>945</v>
      </c>
      <c r="D513" s="6">
        <v>23</v>
      </c>
      <c r="E513" s="6" t="s">
        <v>11</v>
      </c>
    </row>
    <row r="514" ht="36.75" spans="1:5">
      <c r="A514" s="11"/>
      <c r="B514" s="12"/>
      <c r="C514" s="13" t="s">
        <v>946</v>
      </c>
      <c r="D514" s="11"/>
      <c r="E514" s="11"/>
    </row>
    <row r="515" ht="108" spans="1:5">
      <c r="A515" s="6">
        <v>272</v>
      </c>
      <c r="B515" s="7" t="s">
        <v>15</v>
      </c>
      <c r="C515" s="8" t="s">
        <v>1182</v>
      </c>
      <c r="D515" s="6">
        <v>8</v>
      </c>
      <c r="E515" s="6" t="s">
        <v>17</v>
      </c>
    </row>
    <row r="516" ht="120" spans="1:5">
      <c r="A516" s="9"/>
      <c r="B516" s="10"/>
      <c r="C516" s="8" t="s">
        <v>948</v>
      </c>
      <c r="D516" s="9"/>
      <c r="E516" s="9"/>
    </row>
    <row r="517" ht="60" spans="1:5">
      <c r="A517" s="9"/>
      <c r="B517" s="10"/>
      <c r="C517" s="8" t="s">
        <v>949</v>
      </c>
      <c r="D517" s="9"/>
      <c r="E517" s="9"/>
    </row>
    <row r="518" ht="36.75" spans="1:5">
      <c r="A518" s="11"/>
      <c r="B518" s="12"/>
      <c r="C518" s="13" t="s">
        <v>950</v>
      </c>
      <c r="D518" s="11"/>
      <c r="E518" s="11"/>
    </row>
    <row r="519" ht="96" spans="1:5">
      <c r="A519" s="6">
        <v>273</v>
      </c>
      <c r="B519" s="7" t="s">
        <v>19</v>
      </c>
      <c r="C519" s="8" t="s">
        <v>951</v>
      </c>
      <c r="D519" s="6">
        <v>8</v>
      </c>
      <c r="E519" s="6" t="s">
        <v>17</v>
      </c>
    </row>
    <row r="520" ht="96" spans="1:5">
      <c r="A520" s="9"/>
      <c r="B520" s="10"/>
      <c r="C520" s="8" t="s">
        <v>952</v>
      </c>
      <c r="D520" s="9"/>
      <c r="E520" s="9"/>
    </row>
    <row r="521" ht="72.75" spans="1:5">
      <c r="A521" s="11"/>
      <c r="B521" s="12"/>
      <c r="C521" s="13" t="s">
        <v>953</v>
      </c>
      <c r="D521" s="11"/>
      <c r="E521" s="11"/>
    </row>
    <row r="522" ht="36" spans="1:5">
      <c r="A522" s="6">
        <v>274</v>
      </c>
      <c r="B522" s="7" t="s">
        <v>47</v>
      </c>
      <c r="C522" s="8" t="s">
        <v>1183</v>
      </c>
      <c r="D522" s="6">
        <v>2</v>
      </c>
      <c r="E522" s="6" t="s">
        <v>23</v>
      </c>
    </row>
    <row r="523" ht="72.75" spans="1:5">
      <c r="A523" s="11"/>
      <c r="B523" s="12"/>
      <c r="C523" s="13" t="s">
        <v>1184</v>
      </c>
      <c r="D523" s="11"/>
      <c r="E523" s="11"/>
    </row>
    <row r="524" ht="48" spans="1:5">
      <c r="A524" s="6">
        <v>275</v>
      </c>
      <c r="B524" s="7" t="s">
        <v>1061</v>
      </c>
      <c r="C524" s="8" t="s">
        <v>1185</v>
      </c>
      <c r="D524" s="6">
        <v>5</v>
      </c>
      <c r="E524" s="6" t="s">
        <v>23</v>
      </c>
    </row>
    <row r="525" ht="72.75" spans="1:5">
      <c r="A525" s="11"/>
      <c r="B525" s="12"/>
      <c r="C525" s="13" t="s">
        <v>1184</v>
      </c>
      <c r="D525" s="11"/>
      <c r="E525" s="11"/>
    </row>
    <row r="526" ht="60.75" spans="1:5">
      <c r="A526" s="11">
        <v>276</v>
      </c>
      <c r="B526" s="13" t="s">
        <v>25</v>
      </c>
      <c r="C526" s="13" t="s">
        <v>26</v>
      </c>
      <c r="D526" s="14">
        <v>16</v>
      </c>
      <c r="E526" s="14" t="s">
        <v>17</v>
      </c>
    </row>
    <row r="527" ht="48" spans="1:5">
      <c r="A527" s="6">
        <v>277</v>
      </c>
      <c r="B527" s="7" t="s">
        <v>30</v>
      </c>
      <c r="C527" s="8" t="s">
        <v>1186</v>
      </c>
      <c r="D527" s="6">
        <v>3</v>
      </c>
      <c r="E527" s="6" t="s">
        <v>23</v>
      </c>
    </row>
    <row r="528" ht="48" spans="1:5">
      <c r="A528" s="9"/>
      <c r="B528" s="10"/>
      <c r="C528" s="8" t="s">
        <v>1187</v>
      </c>
      <c r="D528" s="9"/>
      <c r="E528" s="9"/>
    </row>
    <row r="529" ht="24" spans="1:5">
      <c r="A529" s="9"/>
      <c r="B529" s="10"/>
      <c r="C529" s="8" t="s">
        <v>1188</v>
      </c>
      <c r="D529" s="9"/>
      <c r="E529" s="9"/>
    </row>
    <row r="530" ht="60" spans="1:5">
      <c r="A530" s="9"/>
      <c r="B530" s="10"/>
      <c r="C530" s="8" t="s">
        <v>1189</v>
      </c>
      <c r="D530" s="9"/>
      <c r="E530" s="9"/>
    </row>
    <row r="531" ht="36" spans="1:5">
      <c r="A531" s="9"/>
      <c r="B531" s="10"/>
      <c r="C531" s="8" t="s">
        <v>1190</v>
      </c>
      <c r="D531" s="9"/>
      <c r="E531" s="9"/>
    </row>
    <row r="532" ht="84" spans="1:5">
      <c r="A532" s="9"/>
      <c r="B532" s="10"/>
      <c r="C532" s="8" t="s">
        <v>1191</v>
      </c>
      <c r="D532" s="9"/>
      <c r="E532" s="9"/>
    </row>
    <row r="533" ht="24" spans="1:5">
      <c r="A533" s="9"/>
      <c r="B533" s="10"/>
      <c r="C533" s="8" t="s">
        <v>1192</v>
      </c>
      <c r="D533" s="9"/>
      <c r="E533" s="9"/>
    </row>
    <row r="534" ht="60" spans="1:5">
      <c r="A534" s="9"/>
      <c r="B534" s="10"/>
      <c r="C534" s="8" t="s">
        <v>1193</v>
      </c>
      <c r="D534" s="9"/>
      <c r="E534" s="9"/>
    </row>
    <row r="535" ht="36" spans="1:5">
      <c r="A535" s="9"/>
      <c r="B535" s="10"/>
      <c r="C535" s="8" t="s">
        <v>1194</v>
      </c>
      <c r="D535" s="9"/>
      <c r="E535" s="9"/>
    </row>
    <row r="536" ht="24" spans="1:5">
      <c r="A536" s="9"/>
      <c r="B536" s="10"/>
      <c r="C536" s="8" t="s">
        <v>1195</v>
      </c>
      <c r="D536" s="9"/>
      <c r="E536" s="9"/>
    </row>
    <row r="537" spans="1:5">
      <c r="A537" s="9"/>
      <c r="B537" s="10"/>
      <c r="C537" s="8" t="s">
        <v>1196</v>
      </c>
      <c r="D537" s="9"/>
      <c r="E537" s="9"/>
    </row>
    <row r="538" ht="120" spans="1:5">
      <c r="A538" s="9"/>
      <c r="B538" s="10"/>
      <c r="C538" s="8" t="s">
        <v>1197</v>
      </c>
      <c r="D538" s="9"/>
      <c r="E538" s="9"/>
    </row>
    <row r="539" ht="84" spans="1:5">
      <c r="A539" s="9"/>
      <c r="B539" s="10"/>
      <c r="C539" s="8" t="s">
        <v>1198</v>
      </c>
      <c r="D539" s="9"/>
      <c r="E539" s="9"/>
    </row>
    <row r="540" ht="108" spans="1:5">
      <c r="A540" s="9"/>
      <c r="B540" s="10"/>
      <c r="C540" s="8" t="s">
        <v>1199</v>
      </c>
      <c r="D540" s="9"/>
      <c r="E540" s="9"/>
    </row>
    <row r="541" ht="48" spans="1:5">
      <c r="A541" s="9"/>
      <c r="B541" s="10"/>
      <c r="C541" s="8" t="s">
        <v>1200</v>
      </c>
      <c r="D541" s="9"/>
      <c r="E541" s="9"/>
    </row>
    <row r="542" ht="96" spans="1:5">
      <c r="A542" s="9"/>
      <c r="B542" s="10"/>
      <c r="C542" s="8" t="s">
        <v>1201</v>
      </c>
      <c r="D542" s="9"/>
      <c r="E542" s="9"/>
    </row>
    <row r="543" ht="72.75" spans="1:5">
      <c r="A543" s="11"/>
      <c r="B543" s="12"/>
      <c r="C543" s="13" t="s">
        <v>1202</v>
      </c>
      <c r="D543" s="11"/>
      <c r="E543" s="11"/>
    </row>
    <row r="544" ht="156.75" spans="1:5">
      <c r="A544" s="11">
        <v>278</v>
      </c>
      <c r="B544" s="13" t="s">
        <v>33</v>
      </c>
      <c r="C544" s="13" t="s">
        <v>34</v>
      </c>
      <c r="D544" s="14">
        <v>3</v>
      </c>
      <c r="E544" s="14" t="s">
        <v>17</v>
      </c>
    </row>
    <row r="545" ht="60" spans="1:5">
      <c r="A545" s="6">
        <v>279</v>
      </c>
      <c r="B545" s="7" t="s">
        <v>35</v>
      </c>
      <c r="C545" s="8" t="s">
        <v>914</v>
      </c>
      <c r="D545" s="6">
        <v>14</v>
      </c>
      <c r="E545" s="6" t="s">
        <v>37</v>
      </c>
    </row>
    <row r="546" ht="24" spans="1:5">
      <c r="A546" s="9"/>
      <c r="B546" s="10"/>
      <c r="C546" s="8" t="s">
        <v>915</v>
      </c>
      <c r="D546" s="9"/>
      <c r="E546" s="9"/>
    </row>
    <row r="547" ht="72" spans="1:5">
      <c r="A547" s="9"/>
      <c r="B547" s="10"/>
      <c r="C547" s="8" t="s">
        <v>916</v>
      </c>
      <c r="D547" s="9"/>
      <c r="E547" s="9"/>
    </row>
    <row r="548" ht="72" spans="1:5">
      <c r="A548" s="9"/>
      <c r="B548" s="10"/>
      <c r="C548" s="8" t="s">
        <v>917</v>
      </c>
      <c r="D548" s="9"/>
      <c r="E548" s="9"/>
    </row>
    <row r="549" ht="72" spans="1:5">
      <c r="A549" s="9"/>
      <c r="B549" s="10"/>
      <c r="C549" s="8" t="s">
        <v>918</v>
      </c>
      <c r="D549" s="9"/>
      <c r="E549" s="9"/>
    </row>
    <row r="550" ht="60.75" spans="1:5">
      <c r="A550" s="11"/>
      <c r="B550" s="12"/>
      <c r="C550" s="13" t="s">
        <v>919</v>
      </c>
      <c r="D550" s="11"/>
      <c r="E550" s="11"/>
    </row>
    <row r="551" ht="15" spans="1:5">
      <c r="A551" s="11">
        <v>280</v>
      </c>
      <c r="B551" s="13" t="s">
        <v>38</v>
      </c>
      <c r="C551" s="13" t="s">
        <v>39</v>
      </c>
      <c r="D551" s="14">
        <v>3.2</v>
      </c>
      <c r="E551" s="14" t="s">
        <v>11</v>
      </c>
    </row>
    <row r="552" ht="60" spans="1:5">
      <c r="A552" s="6">
        <v>281</v>
      </c>
      <c r="B552" s="7" t="s">
        <v>42</v>
      </c>
      <c r="C552" s="8" t="s">
        <v>914</v>
      </c>
      <c r="D552" s="6">
        <v>22</v>
      </c>
      <c r="E552" s="6" t="s">
        <v>17</v>
      </c>
    </row>
    <row r="553" ht="168" spans="1:5">
      <c r="A553" s="9"/>
      <c r="B553" s="10"/>
      <c r="C553" s="8" t="s">
        <v>920</v>
      </c>
      <c r="D553" s="9"/>
      <c r="E553" s="9"/>
    </row>
    <row r="554" ht="168" spans="1:5">
      <c r="A554" s="9"/>
      <c r="B554" s="10"/>
      <c r="C554" s="8" t="s">
        <v>921</v>
      </c>
      <c r="D554" s="9"/>
      <c r="E554" s="9"/>
    </row>
    <row r="555" ht="48" spans="1:5">
      <c r="A555" s="9"/>
      <c r="B555" s="10"/>
      <c r="C555" s="8" t="s">
        <v>922</v>
      </c>
      <c r="D555" s="9"/>
      <c r="E555" s="9"/>
    </row>
    <row r="556" ht="48" spans="1:5">
      <c r="A556" s="9"/>
      <c r="B556" s="10"/>
      <c r="C556" s="8" t="s">
        <v>923</v>
      </c>
      <c r="D556" s="9"/>
      <c r="E556" s="9"/>
    </row>
    <row r="557" ht="72" spans="1:5">
      <c r="A557" s="9"/>
      <c r="B557" s="10"/>
      <c r="C557" s="8" t="s">
        <v>924</v>
      </c>
      <c r="D557" s="9"/>
      <c r="E557" s="9"/>
    </row>
    <row r="558" ht="60.75" spans="1:5">
      <c r="A558" s="11"/>
      <c r="B558" s="12"/>
      <c r="C558" s="13" t="s">
        <v>925</v>
      </c>
      <c r="D558" s="11"/>
      <c r="E558" s="11"/>
    </row>
    <row r="559" ht="84" spans="1:5">
      <c r="A559" s="6">
        <v>282</v>
      </c>
      <c r="B559" s="7" t="s">
        <v>44</v>
      </c>
      <c r="C559" s="8" t="s">
        <v>1203</v>
      </c>
      <c r="D559" s="6">
        <v>2</v>
      </c>
      <c r="E559" s="6" t="s">
        <v>17</v>
      </c>
    </row>
    <row r="560" ht="228" spans="1:5">
      <c r="A560" s="9"/>
      <c r="B560" s="10"/>
      <c r="C560" s="8" t="s">
        <v>1204</v>
      </c>
      <c r="D560" s="9"/>
      <c r="E560" s="9"/>
    </row>
    <row r="561" ht="36" spans="1:5">
      <c r="A561" s="9"/>
      <c r="B561" s="10"/>
      <c r="C561" s="8" t="s">
        <v>1205</v>
      </c>
      <c r="D561" s="9"/>
      <c r="E561" s="9"/>
    </row>
    <row r="562" ht="24" spans="1:5">
      <c r="A562" s="9"/>
      <c r="B562" s="10"/>
      <c r="C562" s="8" t="s">
        <v>1206</v>
      </c>
      <c r="D562" s="9"/>
      <c r="E562" s="9"/>
    </row>
    <row r="563" ht="24" spans="1:5">
      <c r="A563" s="9"/>
      <c r="B563" s="10"/>
      <c r="C563" s="8" t="s">
        <v>1207</v>
      </c>
      <c r="D563" s="9"/>
      <c r="E563" s="9"/>
    </row>
    <row r="564" ht="24.75" spans="1:5">
      <c r="A564" s="11"/>
      <c r="B564" s="12"/>
      <c r="C564" s="13" t="s">
        <v>1208</v>
      </c>
      <c r="D564" s="11"/>
      <c r="E564" s="11"/>
    </row>
    <row r="565" ht="48" spans="1:5">
      <c r="A565" s="6">
        <v>283</v>
      </c>
      <c r="B565" s="7" t="s">
        <v>49</v>
      </c>
      <c r="C565" s="8" t="s">
        <v>1209</v>
      </c>
      <c r="D565" s="6">
        <v>4</v>
      </c>
      <c r="E565" s="6" t="s">
        <v>17</v>
      </c>
    </row>
    <row r="566" ht="60" spans="1:5">
      <c r="A566" s="9"/>
      <c r="B566" s="10"/>
      <c r="C566" s="8" t="s">
        <v>1210</v>
      </c>
      <c r="D566" s="9"/>
      <c r="E566" s="9"/>
    </row>
    <row r="567" ht="156" spans="1:5">
      <c r="A567" s="9"/>
      <c r="B567" s="10"/>
      <c r="C567" s="8" t="s">
        <v>1211</v>
      </c>
      <c r="D567" s="9"/>
      <c r="E567" s="9"/>
    </row>
    <row r="568" ht="108" spans="1:5">
      <c r="A568" s="9"/>
      <c r="B568" s="10"/>
      <c r="C568" s="8" t="s">
        <v>1212</v>
      </c>
      <c r="D568" s="9"/>
      <c r="E568" s="9"/>
    </row>
    <row r="569" ht="96" spans="1:5">
      <c r="A569" s="9"/>
      <c r="B569" s="10"/>
      <c r="C569" s="8" t="s">
        <v>1213</v>
      </c>
      <c r="D569" s="9"/>
      <c r="E569" s="9"/>
    </row>
    <row r="570" ht="96" spans="1:5">
      <c r="A570" s="9"/>
      <c r="B570" s="10"/>
      <c r="C570" s="8" t="s">
        <v>1214</v>
      </c>
      <c r="D570" s="9"/>
      <c r="E570" s="9"/>
    </row>
    <row r="571" ht="144" spans="1:5">
      <c r="A571" s="9"/>
      <c r="B571" s="10"/>
      <c r="C571" s="8" t="s">
        <v>1215</v>
      </c>
      <c r="D571" s="9"/>
      <c r="E571" s="9"/>
    </row>
    <row r="572" ht="72" spans="1:5">
      <c r="A572" s="9"/>
      <c r="B572" s="10"/>
      <c r="C572" s="8" t="s">
        <v>1216</v>
      </c>
      <c r="D572" s="9"/>
      <c r="E572" s="9"/>
    </row>
    <row r="573" ht="36" spans="1:5">
      <c r="A573" s="9"/>
      <c r="B573" s="10"/>
      <c r="C573" s="8" t="s">
        <v>1217</v>
      </c>
      <c r="D573" s="9"/>
      <c r="E573" s="9"/>
    </row>
    <row r="574" ht="96.75" spans="1:5">
      <c r="A574" s="11"/>
      <c r="B574" s="12"/>
      <c r="C574" s="13" t="s">
        <v>1218</v>
      </c>
      <c r="D574" s="11"/>
      <c r="E574" s="11"/>
    </row>
    <row r="575" ht="36" spans="1:5">
      <c r="A575" s="6">
        <v>284</v>
      </c>
      <c r="B575" s="7" t="s">
        <v>55</v>
      </c>
      <c r="C575" s="8" t="s">
        <v>1219</v>
      </c>
      <c r="D575" s="6">
        <v>30</v>
      </c>
      <c r="E575" s="6" t="s">
        <v>17</v>
      </c>
    </row>
    <row r="576" ht="192" spans="1:5">
      <c r="A576" s="9"/>
      <c r="B576" s="10"/>
      <c r="C576" s="8" t="s">
        <v>1220</v>
      </c>
      <c r="D576" s="9"/>
      <c r="E576" s="9"/>
    </row>
    <row r="577" ht="132.75" spans="1:5">
      <c r="A577" s="11"/>
      <c r="B577" s="12"/>
      <c r="C577" s="13" t="s">
        <v>1221</v>
      </c>
      <c r="D577" s="11"/>
      <c r="E577" s="11"/>
    </row>
    <row r="578" ht="36" spans="1:5">
      <c r="A578" s="6">
        <v>285</v>
      </c>
      <c r="B578" s="7" t="s">
        <v>57</v>
      </c>
      <c r="C578" s="8" t="s">
        <v>1222</v>
      </c>
      <c r="D578" s="6">
        <v>15</v>
      </c>
      <c r="E578" s="6" t="s">
        <v>17</v>
      </c>
    </row>
    <row r="579" ht="396.75" spans="1:5">
      <c r="A579" s="11"/>
      <c r="B579" s="12"/>
      <c r="C579" s="13" t="s">
        <v>1223</v>
      </c>
      <c r="D579" s="11"/>
      <c r="E579" s="11"/>
    </row>
    <row r="580" ht="24" spans="1:5">
      <c r="A580" s="6">
        <v>286</v>
      </c>
      <c r="B580" s="7" t="s">
        <v>62</v>
      </c>
      <c r="C580" s="8" t="s">
        <v>1224</v>
      </c>
      <c r="D580" s="6">
        <v>16</v>
      </c>
      <c r="E580" s="6" t="s">
        <v>37</v>
      </c>
    </row>
    <row r="581" ht="36" spans="1:5">
      <c r="A581" s="9"/>
      <c r="B581" s="10"/>
      <c r="C581" s="8" t="s">
        <v>927</v>
      </c>
      <c r="D581" s="9"/>
      <c r="E581" s="9"/>
    </row>
    <row r="582" ht="48" spans="1:5">
      <c r="A582" s="9"/>
      <c r="B582" s="10"/>
      <c r="C582" s="8" t="s">
        <v>928</v>
      </c>
      <c r="D582" s="9"/>
      <c r="E582" s="9"/>
    </row>
    <row r="583" ht="36.75" spans="1:5">
      <c r="A583" s="11"/>
      <c r="B583" s="12"/>
      <c r="C583" s="13" t="s">
        <v>929</v>
      </c>
      <c r="D583" s="11"/>
      <c r="E583" s="11"/>
    </row>
    <row r="584" ht="48.75" spans="1:5">
      <c r="A584" s="11">
        <v>287</v>
      </c>
      <c r="B584" s="13" t="s">
        <v>65</v>
      </c>
      <c r="C584" s="13" t="s">
        <v>66</v>
      </c>
      <c r="D584" s="14">
        <v>21</v>
      </c>
      <c r="E584" s="14" t="s">
        <v>67</v>
      </c>
    </row>
    <row r="585" ht="24" spans="1:5">
      <c r="A585" s="6">
        <v>288</v>
      </c>
      <c r="B585" s="7" t="s">
        <v>68</v>
      </c>
      <c r="C585" s="8" t="s">
        <v>1030</v>
      </c>
      <c r="D585" s="6">
        <v>1</v>
      </c>
      <c r="E585" s="6" t="s">
        <v>67</v>
      </c>
    </row>
    <row r="586" ht="168" spans="1:5">
      <c r="A586" s="9"/>
      <c r="B586" s="10"/>
      <c r="C586" s="8" t="s">
        <v>1031</v>
      </c>
      <c r="D586" s="9"/>
      <c r="E586" s="9"/>
    </row>
    <row r="587" ht="36" spans="1:5">
      <c r="A587" s="9"/>
      <c r="B587" s="10"/>
      <c r="C587" s="8" t="s">
        <v>1032</v>
      </c>
      <c r="D587" s="9"/>
      <c r="E587" s="9"/>
    </row>
    <row r="588" ht="36" spans="1:5">
      <c r="A588" s="9"/>
      <c r="B588" s="10"/>
      <c r="C588" s="8" t="s">
        <v>1033</v>
      </c>
      <c r="D588" s="9"/>
      <c r="E588" s="9"/>
    </row>
    <row r="589" ht="84.75" spans="1:5">
      <c r="A589" s="11"/>
      <c r="B589" s="12"/>
      <c r="C589" s="13" t="s">
        <v>1034</v>
      </c>
      <c r="D589" s="11"/>
      <c r="E589" s="11"/>
    </row>
    <row r="590" ht="48" spans="1:5">
      <c r="A590" s="6">
        <v>289</v>
      </c>
      <c r="B590" s="7" t="s">
        <v>70</v>
      </c>
      <c r="C590" s="8" t="s">
        <v>1035</v>
      </c>
      <c r="D590" s="6">
        <v>1</v>
      </c>
      <c r="E590" s="6" t="s">
        <v>67</v>
      </c>
    </row>
    <row r="591" ht="24" spans="1:5">
      <c r="A591" s="9"/>
      <c r="B591" s="10"/>
      <c r="C591" s="8" t="s">
        <v>1036</v>
      </c>
      <c r="D591" s="9"/>
      <c r="E591" s="9"/>
    </row>
    <row r="592" spans="1:5">
      <c r="A592" s="9"/>
      <c r="B592" s="10"/>
      <c r="C592" s="8" t="s">
        <v>1037</v>
      </c>
      <c r="D592" s="9"/>
      <c r="E592" s="9"/>
    </row>
    <row r="593" ht="24" spans="1:5">
      <c r="A593" s="9"/>
      <c r="B593" s="10"/>
      <c r="C593" s="8" t="s">
        <v>1038</v>
      </c>
      <c r="D593" s="9"/>
      <c r="E593" s="9"/>
    </row>
    <row r="594" ht="36" spans="1:5">
      <c r="A594" s="9"/>
      <c r="B594" s="10"/>
      <c r="C594" s="8" t="s">
        <v>1039</v>
      </c>
      <c r="D594" s="9"/>
      <c r="E594" s="9"/>
    </row>
    <row r="595" ht="36" spans="1:5">
      <c r="A595" s="9"/>
      <c r="B595" s="10"/>
      <c r="C595" s="8" t="s">
        <v>1040</v>
      </c>
      <c r="D595" s="9"/>
      <c r="E595" s="9"/>
    </row>
    <row r="596" ht="24.75" spans="1:5">
      <c r="A596" s="11"/>
      <c r="B596" s="12"/>
      <c r="C596" s="13" t="s">
        <v>1041</v>
      </c>
      <c r="D596" s="11"/>
      <c r="E596" s="11"/>
    </row>
    <row r="597" ht="24" spans="1:5">
      <c r="A597" s="6">
        <v>290</v>
      </c>
      <c r="B597" s="7" t="s">
        <v>72</v>
      </c>
      <c r="C597" s="8" t="s">
        <v>1042</v>
      </c>
      <c r="D597" s="6">
        <v>2</v>
      </c>
      <c r="E597" s="6" t="s">
        <v>67</v>
      </c>
    </row>
    <row r="598" ht="24" spans="1:5">
      <c r="A598" s="9"/>
      <c r="B598" s="10"/>
      <c r="C598" s="8" t="s">
        <v>1043</v>
      </c>
      <c r="D598" s="9"/>
      <c r="E598" s="9"/>
    </row>
    <row r="599" ht="24" spans="1:5">
      <c r="A599" s="9"/>
      <c r="B599" s="10"/>
      <c r="C599" s="8" t="s">
        <v>1036</v>
      </c>
      <c r="D599" s="9"/>
      <c r="E599" s="9"/>
    </row>
    <row r="600" ht="36.75" spans="1:5">
      <c r="A600" s="11"/>
      <c r="B600" s="12"/>
      <c r="C600" s="13" t="s">
        <v>1044</v>
      </c>
      <c r="D600" s="11"/>
      <c r="E600" s="11"/>
    </row>
    <row r="601" ht="48" spans="1:5">
      <c r="A601" s="6">
        <v>291</v>
      </c>
      <c r="B601" s="7" t="s">
        <v>74</v>
      </c>
      <c r="C601" s="8" t="s">
        <v>1225</v>
      </c>
      <c r="D601" s="6">
        <v>2</v>
      </c>
      <c r="E601" s="6" t="s">
        <v>67</v>
      </c>
    </row>
    <row r="602" ht="36" spans="1:5">
      <c r="A602" s="9"/>
      <c r="B602" s="10"/>
      <c r="C602" s="8" t="s">
        <v>1049</v>
      </c>
      <c r="D602" s="9"/>
      <c r="E602" s="9"/>
    </row>
    <row r="603" ht="48.75" spans="1:5">
      <c r="A603" s="11"/>
      <c r="B603" s="12"/>
      <c r="C603" s="13" t="s">
        <v>1050</v>
      </c>
      <c r="D603" s="11"/>
      <c r="E603" s="11"/>
    </row>
    <row r="604" ht="24" spans="1:5">
      <c r="A604" s="6">
        <v>292</v>
      </c>
      <c r="B604" s="7" t="s">
        <v>76</v>
      </c>
      <c r="C604" s="8" t="s">
        <v>1051</v>
      </c>
      <c r="D604" s="6">
        <v>12</v>
      </c>
      <c r="E604" s="6" t="s">
        <v>67</v>
      </c>
    </row>
    <row r="605" ht="24" spans="1:5">
      <c r="A605" s="9"/>
      <c r="B605" s="10"/>
      <c r="C605" s="8" t="s">
        <v>1052</v>
      </c>
      <c r="D605" s="9"/>
      <c r="E605" s="9"/>
    </row>
    <row r="606" ht="36" spans="1:5">
      <c r="A606" s="9"/>
      <c r="B606" s="10"/>
      <c r="C606" s="8" t="s">
        <v>1053</v>
      </c>
      <c r="D606" s="9"/>
      <c r="E606" s="9"/>
    </row>
    <row r="607" ht="36.75" spans="1:5">
      <c r="A607" s="11"/>
      <c r="B607" s="12"/>
      <c r="C607" s="13" t="s">
        <v>1054</v>
      </c>
      <c r="D607" s="11"/>
      <c r="E607" s="11"/>
    </row>
    <row r="608" ht="324.75" spans="1:5">
      <c r="A608" s="11">
        <v>293</v>
      </c>
      <c r="B608" s="13" t="s">
        <v>81</v>
      </c>
      <c r="C608" s="13" t="s">
        <v>82</v>
      </c>
      <c r="D608" s="14">
        <v>1</v>
      </c>
      <c r="E608" s="14" t="s">
        <v>83</v>
      </c>
    </row>
    <row r="609" ht="192.75" spans="1:5">
      <c r="A609" s="11">
        <v>294</v>
      </c>
      <c r="B609" s="13" t="s">
        <v>85</v>
      </c>
      <c r="C609" s="13" t="s">
        <v>86</v>
      </c>
      <c r="D609" s="14">
        <v>1</v>
      </c>
      <c r="E609" s="14" t="s">
        <v>83</v>
      </c>
    </row>
    <row r="610" ht="228.75" spans="1:5">
      <c r="A610" s="11">
        <v>295</v>
      </c>
      <c r="B610" s="13" t="s">
        <v>87</v>
      </c>
      <c r="C610" s="13" t="s">
        <v>88</v>
      </c>
      <c r="D610" s="14">
        <v>1</v>
      </c>
      <c r="E610" s="14" t="s">
        <v>83</v>
      </c>
    </row>
    <row r="611" ht="96.75" spans="1:5">
      <c r="A611" s="11">
        <v>296</v>
      </c>
      <c r="B611" s="13" t="s">
        <v>89</v>
      </c>
      <c r="C611" s="13" t="s">
        <v>90</v>
      </c>
      <c r="D611" s="14">
        <v>1</v>
      </c>
      <c r="E611" s="14" t="s">
        <v>83</v>
      </c>
    </row>
    <row r="612" ht="120.75" spans="1:5">
      <c r="A612" s="11">
        <v>297</v>
      </c>
      <c r="B612" s="13" t="s">
        <v>91</v>
      </c>
      <c r="C612" s="13" t="s">
        <v>92</v>
      </c>
      <c r="D612" s="14">
        <v>1</v>
      </c>
      <c r="E612" s="14" t="s">
        <v>83</v>
      </c>
    </row>
    <row r="613" ht="36.75" spans="1:5">
      <c r="A613" s="11">
        <v>298</v>
      </c>
      <c r="B613" s="13" t="s">
        <v>93</v>
      </c>
      <c r="C613" s="13" t="s">
        <v>94</v>
      </c>
      <c r="D613" s="14">
        <v>1</v>
      </c>
      <c r="E613" s="14" t="s">
        <v>83</v>
      </c>
    </row>
    <row r="614" ht="324.75" spans="1:5">
      <c r="A614" s="11">
        <v>299</v>
      </c>
      <c r="B614" s="13" t="s">
        <v>96</v>
      </c>
      <c r="C614" s="13" t="s">
        <v>97</v>
      </c>
      <c r="D614" s="14">
        <v>4</v>
      </c>
      <c r="E614" s="14" t="s">
        <v>83</v>
      </c>
    </row>
    <row r="615" ht="192.75" spans="1:5">
      <c r="A615" s="11">
        <v>300</v>
      </c>
      <c r="B615" s="13" t="s">
        <v>119</v>
      </c>
      <c r="C615" s="13" t="s">
        <v>86</v>
      </c>
      <c r="D615" s="14">
        <v>4</v>
      </c>
      <c r="E615" s="14" t="s">
        <v>83</v>
      </c>
    </row>
    <row r="616" ht="36.75" spans="1:5">
      <c r="A616" s="11">
        <v>301</v>
      </c>
      <c r="B616" s="13" t="s">
        <v>120</v>
      </c>
      <c r="C616" s="13" t="s">
        <v>121</v>
      </c>
      <c r="D616" s="14">
        <v>4</v>
      </c>
      <c r="E616" s="14" t="s">
        <v>83</v>
      </c>
    </row>
    <row r="617" ht="48.75" spans="1:5">
      <c r="A617" s="11">
        <v>302</v>
      </c>
      <c r="B617" s="13" t="s">
        <v>122</v>
      </c>
      <c r="C617" s="13" t="s">
        <v>123</v>
      </c>
      <c r="D617" s="14">
        <v>4</v>
      </c>
      <c r="E617" s="14" t="s">
        <v>83</v>
      </c>
    </row>
    <row r="618" ht="24.75" spans="1:5">
      <c r="A618" s="11">
        <v>303</v>
      </c>
      <c r="B618" s="13" t="s">
        <v>124</v>
      </c>
      <c r="C618" s="13" t="s">
        <v>125</v>
      </c>
      <c r="D618" s="14">
        <v>4</v>
      </c>
      <c r="E618" s="14" t="s">
        <v>83</v>
      </c>
    </row>
    <row r="619" ht="216.75" spans="1:5">
      <c r="A619" s="11">
        <v>304</v>
      </c>
      <c r="B619" s="13" t="s">
        <v>126</v>
      </c>
      <c r="C619" s="13" t="s">
        <v>127</v>
      </c>
      <c r="D619" s="14">
        <v>4</v>
      </c>
      <c r="E619" s="14" t="s">
        <v>83</v>
      </c>
    </row>
    <row r="620" ht="96.75" spans="1:5">
      <c r="A620" s="11">
        <v>305</v>
      </c>
      <c r="B620" s="13" t="s">
        <v>89</v>
      </c>
      <c r="C620" s="13" t="s">
        <v>90</v>
      </c>
      <c r="D620" s="14">
        <v>4</v>
      </c>
      <c r="E620" s="14" t="s">
        <v>83</v>
      </c>
    </row>
    <row r="621" ht="120.75" spans="1:5">
      <c r="A621" s="11">
        <v>306</v>
      </c>
      <c r="B621" s="13" t="s">
        <v>91</v>
      </c>
      <c r="C621" s="13" t="s">
        <v>92</v>
      </c>
      <c r="D621" s="14">
        <v>4</v>
      </c>
      <c r="E621" s="14" t="s">
        <v>83</v>
      </c>
    </row>
    <row r="622" ht="48.75" spans="1:5">
      <c r="A622" s="11">
        <v>307</v>
      </c>
      <c r="B622" s="13" t="s">
        <v>128</v>
      </c>
      <c r="C622" s="13" t="s">
        <v>129</v>
      </c>
      <c r="D622" s="14">
        <v>4</v>
      </c>
      <c r="E622" s="14" t="s">
        <v>83</v>
      </c>
    </row>
    <row r="623" ht="36.75" spans="1:5">
      <c r="A623" s="11">
        <v>308</v>
      </c>
      <c r="B623" s="13" t="s">
        <v>93</v>
      </c>
      <c r="C623" s="13" t="s">
        <v>94</v>
      </c>
      <c r="D623" s="14">
        <v>4</v>
      </c>
      <c r="E623" s="14" t="s">
        <v>83</v>
      </c>
    </row>
    <row r="624" ht="120.75" spans="1:5">
      <c r="A624" s="11">
        <v>309</v>
      </c>
      <c r="B624" s="13" t="s">
        <v>130</v>
      </c>
      <c r="C624" s="13" t="s">
        <v>131</v>
      </c>
      <c r="D624" s="14">
        <v>1</v>
      </c>
      <c r="E624" s="14" t="s">
        <v>83</v>
      </c>
    </row>
    <row r="625" ht="108.75" spans="1:5">
      <c r="A625" s="11">
        <v>310</v>
      </c>
      <c r="B625" s="13" t="s">
        <v>132</v>
      </c>
      <c r="C625" s="13" t="s">
        <v>133</v>
      </c>
      <c r="D625" s="14">
        <v>1</v>
      </c>
      <c r="E625" s="14" t="s">
        <v>83</v>
      </c>
    </row>
    <row r="626" ht="24.75" spans="1:5">
      <c r="A626" s="11">
        <v>311</v>
      </c>
      <c r="B626" s="13" t="s">
        <v>134</v>
      </c>
      <c r="C626" s="13" t="s">
        <v>135</v>
      </c>
      <c r="D626" s="14">
        <v>3</v>
      </c>
      <c r="E626" s="14" t="s">
        <v>23</v>
      </c>
    </row>
    <row r="627" ht="36.75" spans="1:5">
      <c r="A627" s="11">
        <v>312</v>
      </c>
      <c r="B627" s="13" t="s">
        <v>137</v>
      </c>
      <c r="C627" s="13" t="s">
        <v>138</v>
      </c>
      <c r="D627" s="14">
        <v>4</v>
      </c>
      <c r="E627" s="14" t="s">
        <v>17</v>
      </c>
    </row>
    <row r="628" ht="36" spans="1:5">
      <c r="A628" s="6">
        <v>313</v>
      </c>
      <c r="B628" s="7" t="s">
        <v>140</v>
      </c>
      <c r="C628" s="8" t="s">
        <v>1103</v>
      </c>
      <c r="D628" s="6">
        <v>5</v>
      </c>
      <c r="E628" s="6" t="s">
        <v>17</v>
      </c>
    </row>
    <row r="629" ht="48.75" spans="1:5">
      <c r="A629" s="11"/>
      <c r="B629" s="12"/>
      <c r="C629" s="13" t="s">
        <v>1104</v>
      </c>
      <c r="D629" s="11"/>
      <c r="E629" s="11"/>
    </row>
    <row r="630" ht="36.75" spans="1:5">
      <c r="A630" s="11">
        <v>314</v>
      </c>
      <c r="B630" s="13" t="s">
        <v>143</v>
      </c>
      <c r="C630" s="13" t="s">
        <v>144</v>
      </c>
      <c r="D630" s="14">
        <v>4</v>
      </c>
      <c r="E630" s="14" t="s">
        <v>17</v>
      </c>
    </row>
    <row r="631" ht="36.75" spans="1:5">
      <c r="A631" s="11">
        <v>315</v>
      </c>
      <c r="B631" s="13" t="s">
        <v>146</v>
      </c>
      <c r="C631" s="13" t="s">
        <v>147</v>
      </c>
      <c r="D631" s="14">
        <v>3</v>
      </c>
      <c r="E631" s="14" t="s">
        <v>17</v>
      </c>
    </row>
    <row r="632" ht="24.75" spans="1:5">
      <c r="A632" s="11">
        <v>316</v>
      </c>
      <c r="B632" s="13" t="s">
        <v>148</v>
      </c>
      <c r="C632" s="13" t="s">
        <v>149</v>
      </c>
      <c r="D632" s="14">
        <v>1</v>
      </c>
      <c r="E632" s="14" t="s">
        <v>83</v>
      </c>
    </row>
    <row r="633" ht="24" spans="1:5">
      <c r="A633" s="6">
        <v>317</v>
      </c>
      <c r="B633" s="7" t="s">
        <v>152</v>
      </c>
      <c r="C633" s="8" t="s">
        <v>1226</v>
      </c>
      <c r="D633" s="6">
        <v>1</v>
      </c>
      <c r="E633" s="6" t="s">
        <v>23</v>
      </c>
    </row>
    <row r="634" ht="24" spans="1:5">
      <c r="A634" s="9"/>
      <c r="B634" s="10"/>
      <c r="C634" s="8" t="s">
        <v>1227</v>
      </c>
      <c r="D634" s="9"/>
      <c r="E634" s="9"/>
    </row>
    <row r="635" ht="24.75" spans="1:5">
      <c r="A635" s="11"/>
      <c r="B635" s="12"/>
      <c r="C635" s="13" t="s">
        <v>1228</v>
      </c>
      <c r="D635" s="11"/>
      <c r="E635" s="11"/>
    </row>
    <row r="636" ht="24" spans="1:5">
      <c r="A636" s="6">
        <v>318</v>
      </c>
      <c r="B636" s="7" t="s">
        <v>155</v>
      </c>
      <c r="C636" s="8" t="s">
        <v>1229</v>
      </c>
      <c r="D636" s="6">
        <v>4</v>
      </c>
      <c r="E636" s="6" t="s">
        <v>23</v>
      </c>
    </row>
    <row r="637" ht="24" spans="1:5">
      <c r="A637" s="9"/>
      <c r="B637" s="10"/>
      <c r="C637" s="8" t="s">
        <v>1230</v>
      </c>
      <c r="D637" s="9"/>
      <c r="E637" s="9"/>
    </row>
    <row r="638" spans="1:5">
      <c r="A638" s="9"/>
      <c r="B638" s="10"/>
      <c r="C638" s="8" t="s">
        <v>1231</v>
      </c>
      <c r="D638" s="9"/>
      <c r="E638" s="9"/>
    </row>
    <row r="639" ht="24.75" spans="1:5">
      <c r="A639" s="11"/>
      <c r="B639" s="12"/>
      <c r="C639" s="13" t="s">
        <v>1232</v>
      </c>
      <c r="D639" s="11"/>
      <c r="E639" s="11"/>
    </row>
    <row r="640" ht="24" spans="1:5">
      <c r="A640" s="6">
        <v>319</v>
      </c>
      <c r="B640" s="7" t="s">
        <v>157</v>
      </c>
      <c r="C640" s="8" t="s">
        <v>1233</v>
      </c>
      <c r="D640" s="6">
        <v>1</v>
      </c>
      <c r="E640" s="6" t="s">
        <v>23</v>
      </c>
    </row>
    <row r="641" ht="24" spans="1:5">
      <c r="A641" s="9"/>
      <c r="B641" s="10"/>
      <c r="C641" s="8" t="s">
        <v>1234</v>
      </c>
      <c r="D641" s="9"/>
      <c r="E641" s="9"/>
    </row>
    <row r="642" ht="15" spans="1:5">
      <c r="A642" s="11"/>
      <c r="B642" s="12"/>
      <c r="C642" s="13" t="s">
        <v>1235</v>
      </c>
      <c r="D642" s="11"/>
      <c r="E642" s="11"/>
    </row>
    <row r="643" ht="24" spans="1:5">
      <c r="A643" s="6">
        <v>320</v>
      </c>
      <c r="B643" s="7" t="s">
        <v>157</v>
      </c>
      <c r="C643" s="8" t="s">
        <v>1236</v>
      </c>
      <c r="D643" s="6">
        <v>1</v>
      </c>
      <c r="E643" s="6" t="s">
        <v>23</v>
      </c>
    </row>
    <row r="644" ht="24" spans="1:5">
      <c r="A644" s="9"/>
      <c r="B644" s="10"/>
      <c r="C644" s="8" t="s">
        <v>1237</v>
      </c>
      <c r="D644" s="9"/>
      <c r="E644" s="9"/>
    </row>
    <row r="645" ht="24.75" spans="1:5">
      <c r="A645" s="11"/>
      <c r="B645" s="12"/>
      <c r="C645" s="13" t="s">
        <v>1238</v>
      </c>
      <c r="D645" s="11"/>
      <c r="E645" s="11"/>
    </row>
    <row r="646" ht="84" spans="1:5">
      <c r="A646" s="6">
        <v>321</v>
      </c>
      <c r="B646" s="7" t="s">
        <v>254</v>
      </c>
      <c r="C646" s="8" t="s">
        <v>1239</v>
      </c>
      <c r="D646" s="6">
        <v>1</v>
      </c>
      <c r="E646" s="6" t="s">
        <v>23</v>
      </c>
    </row>
    <row r="647" ht="36.75" spans="1:5">
      <c r="A647" s="11"/>
      <c r="B647" s="12"/>
      <c r="C647" s="13" t="s">
        <v>1240</v>
      </c>
      <c r="D647" s="11"/>
      <c r="E647" s="11"/>
    </row>
    <row r="648" ht="24" spans="1:5">
      <c r="A648" s="6">
        <v>322</v>
      </c>
      <c r="B648" s="7" t="s">
        <v>160</v>
      </c>
      <c r="C648" s="8" t="s">
        <v>1241</v>
      </c>
      <c r="D648" s="6">
        <v>1</v>
      </c>
      <c r="E648" s="6" t="s">
        <v>83</v>
      </c>
    </row>
    <row r="649" ht="24" spans="1:5">
      <c r="A649" s="9"/>
      <c r="B649" s="10"/>
      <c r="C649" s="8" t="s">
        <v>1242</v>
      </c>
      <c r="D649" s="9"/>
      <c r="E649" s="9"/>
    </row>
    <row r="650" ht="24" spans="1:5">
      <c r="A650" s="9"/>
      <c r="B650" s="10"/>
      <c r="C650" s="8" t="s">
        <v>1243</v>
      </c>
      <c r="D650" s="9"/>
      <c r="E650" s="9"/>
    </row>
    <row r="651" ht="24" spans="1:5">
      <c r="A651" s="9"/>
      <c r="B651" s="10"/>
      <c r="C651" s="8" t="s">
        <v>1244</v>
      </c>
      <c r="D651" s="9"/>
      <c r="E651" s="9"/>
    </row>
    <row r="652" ht="24.75" spans="1:5">
      <c r="A652" s="11"/>
      <c r="B652" s="12"/>
      <c r="C652" s="13" t="s">
        <v>1245</v>
      </c>
      <c r="D652" s="11"/>
      <c r="E652" s="11"/>
    </row>
    <row r="653" ht="48.75" spans="1:5">
      <c r="A653" s="11">
        <v>323</v>
      </c>
      <c r="B653" s="13" t="s">
        <v>965</v>
      </c>
      <c r="C653" s="13" t="s">
        <v>966</v>
      </c>
      <c r="D653" s="14">
        <v>1</v>
      </c>
      <c r="E653" s="14" t="s">
        <v>215</v>
      </c>
    </row>
    <row r="654" ht="36.75" spans="1:5">
      <c r="A654" s="11">
        <v>324</v>
      </c>
      <c r="B654" s="13" t="s">
        <v>192</v>
      </c>
      <c r="C654" s="13" t="s">
        <v>188</v>
      </c>
      <c r="D654" s="14">
        <v>9</v>
      </c>
      <c r="E654" s="14" t="s">
        <v>17</v>
      </c>
    </row>
    <row r="655" ht="36.75" spans="1:5">
      <c r="A655" s="11">
        <v>325</v>
      </c>
      <c r="B655" s="13" t="s">
        <v>192</v>
      </c>
      <c r="C655" s="13" t="s">
        <v>194</v>
      </c>
      <c r="D655" s="14">
        <v>1</v>
      </c>
      <c r="E655" s="14" t="s">
        <v>17</v>
      </c>
    </row>
    <row r="656" ht="409.5" spans="1:5">
      <c r="A656" s="11">
        <v>326</v>
      </c>
      <c r="B656" s="13" t="s">
        <v>205</v>
      </c>
      <c r="C656" s="13" t="s">
        <v>1246</v>
      </c>
      <c r="D656" s="14">
        <v>7</v>
      </c>
      <c r="E656" s="14" t="s">
        <v>83</v>
      </c>
    </row>
    <row r="657" ht="204.75" spans="1:5">
      <c r="A657" s="11">
        <v>327</v>
      </c>
      <c r="B657" s="13" t="s">
        <v>208</v>
      </c>
      <c r="C657" s="13" t="s">
        <v>1247</v>
      </c>
      <c r="D657" s="14">
        <v>27</v>
      </c>
      <c r="E657" s="14" t="s">
        <v>17</v>
      </c>
    </row>
    <row r="658" ht="72.75" spans="1:5">
      <c r="A658" s="11">
        <v>328</v>
      </c>
      <c r="B658" s="13" t="s">
        <v>963</v>
      </c>
      <c r="C658" s="13" t="s">
        <v>964</v>
      </c>
      <c r="D658" s="14" t="s">
        <v>23</v>
      </c>
      <c r="E658" s="14">
        <v>25</v>
      </c>
    </row>
    <row r="659" ht="24.75" spans="1:5">
      <c r="A659" s="11">
        <v>329</v>
      </c>
      <c r="B659" s="13" t="s">
        <v>257</v>
      </c>
      <c r="C659" s="13" t="s">
        <v>258</v>
      </c>
      <c r="D659" s="14">
        <v>1</v>
      </c>
      <c r="E659" s="14" t="s">
        <v>17</v>
      </c>
    </row>
    <row r="660" ht="48.75" spans="1:5">
      <c r="A660" s="11">
        <v>330</v>
      </c>
      <c r="B660" s="13" t="s">
        <v>275</v>
      </c>
      <c r="C660" s="13" t="s">
        <v>276</v>
      </c>
      <c r="D660" s="14">
        <v>1</v>
      </c>
      <c r="E660" s="14" t="s">
        <v>83</v>
      </c>
    </row>
    <row r="661" ht="36" spans="1:5">
      <c r="A661" s="6">
        <v>331</v>
      </c>
      <c r="B661" s="7" t="s">
        <v>278</v>
      </c>
      <c r="C661" s="8" t="s">
        <v>1112</v>
      </c>
      <c r="D661" s="6">
        <v>7</v>
      </c>
      <c r="E661" s="6" t="s">
        <v>23</v>
      </c>
    </row>
    <row r="662" ht="24" spans="1:5">
      <c r="A662" s="9"/>
      <c r="B662" s="10"/>
      <c r="C662" s="8" t="s">
        <v>970</v>
      </c>
      <c r="D662" s="9"/>
      <c r="E662" s="9"/>
    </row>
    <row r="663" ht="24" spans="1:5">
      <c r="A663" s="9"/>
      <c r="B663" s="10"/>
      <c r="C663" s="8" t="s">
        <v>971</v>
      </c>
      <c r="D663" s="9"/>
      <c r="E663" s="9"/>
    </row>
    <row r="664" ht="24.75" spans="1:5">
      <c r="A664" s="11"/>
      <c r="B664" s="12"/>
      <c r="C664" s="13" t="s">
        <v>972</v>
      </c>
      <c r="D664" s="11"/>
      <c r="E664" s="11"/>
    </row>
    <row r="665" ht="36" spans="1:5">
      <c r="A665" s="6">
        <v>332</v>
      </c>
      <c r="B665" s="7" t="s">
        <v>280</v>
      </c>
      <c r="C665" s="8" t="s">
        <v>1114</v>
      </c>
      <c r="D665" s="6">
        <v>1</v>
      </c>
      <c r="E665" s="6" t="s">
        <v>23</v>
      </c>
    </row>
    <row r="666" ht="24" spans="1:5">
      <c r="A666" s="9"/>
      <c r="B666" s="10"/>
      <c r="C666" s="8" t="s">
        <v>970</v>
      </c>
      <c r="D666" s="9"/>
      <c r="E666" s="9"/>
    </row>
    <row r="667" ht="24" spans="1:5">
      <c r="A667" s="9"/>
      <c r="B667" s="10"/>
      <c r="C667" s="8" t="s">
        <v>971</v>
      </c>
      <c r="D667" s="9"/>
      <c r="E667" s="9"/>
    </row>
    <row r="668" ht="24.75" spans="1:5">
      <c r="A668" s="11"/>
      <c r="B668" s="12"/>
      <c r="C668" s="13" t="s">
        <v>972</v>
      </c>
      <c r="D668" s="11"/>
      <c r="E668" s="11"/>
    </row>
    <row r="669" ht="24" spans="1:5">
      <c r="A669" s="6">
        <v>333</v>
      </c>
      <c r="B669" s="7" t="s">
        <v>282</v>
      </c>
      <c r="C669" s="8" t="s">
        <v>973</v>
      </c>
      <c r="D669" s="6">
        <v>8</v>
      </c>
      <c r="E669" s="6" t="s">
        <v>284</v>
      </c>
    </row>
    <row r="670" spans="1:5">
      <c r="A670" s="9"/>
      <c r="B670" s="10"/>
      <c r="C670" s="8" t="s">
        <v>974</v>
      </c>
      <c r="D670" s="9"/>
      <c r="E670" s="9"/>
    </row>
    <row r="671" ht="24" spans="1:5">
      <c r="A671" s="9"/>
      <c r="B671" s="10"/>
      <c r="C671" s="8" t="s">
        <v>975</v>
      </c>
      <c r="D671" s="9"/>
      <c r="E671" s="9"/>
    </row>
    <row r="672" ht="15" spans="1:5">
      <c r="A672" s="11"/>
      <c r="B672" s="12"/>
      <c r="C672" s="13" t="s">
        <v>976</v>
      </c>
      <c r="D672" s="11"/>
      <c r="E672" s="11"/>
    </row>
    <row r="673" ht="36" spans="1:5">
      <c r="A673" s="6">
        <v>334</v>
      </c>
      <c r="B673" s="7" t="s">
        <v>286</v>
      </c>
      <c r="C673" s="8" t="s">
        <v>1121</v>
      </c>
      <c r="D673" s="6">
        <v>1</v>
      </c>
      <c r="E673" s="6" t="s">
        <v>284</v>
      </c>
    </row>
    <row r="674" spans="1:5">
      <c r="A674" s="9"/>
      <c r="B674" s="10"/>
      <c r="C674" s="8" t="s">
        <v>1118</v>
      </c>
      <c r="D674" s="9"/>
      <c r="E674" s="9"/>
    </row>
    <row r="675" ht="36" spans="1:5">
      <c r="A675" s="9"/>
      <c r="B675" s="10"/>
      <c r="C675" s="8" t="s">
        <v>1122</v>
      </c>
      <c r="D675" s="9"/>
      <c r="E675" s="9"/>
    </row>
    <row r="676" ht="15" spans="1:5">
      <c r="A676" s="11"/>
      <c r="B676" s="12"/>
      <c r="C676" s="13" t="s">
        <v>1120</v>
      </c>
      <c r="D676" s="11"/>
      <c r="E676" s="11"/>
    </row>
    <row r="677" ht="36" spans="1:5">
      <c r="A677" s="6">
        <v>335</v>
      </c>
      <c r="B677" s="7" t="s">
        <v>288</v>
      </c>
      <c r="C677" s="8" t="s">
        <v>1155</v>
      </c>
      <c r="D677" s="6">
        <v>1</v>
      </c>
      <c r="E677" s="6" t="s">
        <v>284</v>
      </c>
    </row>
    <row r="678" ht="24" spans="1:5">
      <c r="A678" s="9"/>
      <c r="B678" s="10"/>
      <c r="C678" s="8" t="s">
        <v>1156</v>
      </c>
      <c r="D678" s="9"/>
      <c r="E678" s="9"/>
    </row>
    <row r="679" ht="24.75" spans="1:5">
      <c r="A679" s="11"/>
      <c r="B679" s="12"/>
      <c r="C679" s="13" t="s">
        <v>979</v>
      </c>
      <c r="D679" s="11"/>
      <c r="E679" s="11"/>
    </row>
    <row r="680" ht="36" spans="1:5">
      <c r="A680" s="6">
        <v>336</v>
      </c>
      <c r="B680" s="7" t="s">
        <v>288</v>
      </c>
      <c r="C680" s="8" t="s">
        <v>1157</v>
      </c>
      <c r="D680" s="6">
        <v>55</v>
      </c>
      <c r="E680" s="6" t="s">
        <v>284</v>
      </c>
    </row>
    <row r="681" ht="24" spans="1:5">
      <c r="A681" s="9"/>
      <c r="B681" s="10"/>
      <c r="C681" s="8" t="s">
        <v>1156</v>
      </c>
      <c r="D681" s="9"/>
      <c r="E681" s="9"/>
    </row>
    <row r="682" ht="24.75" spans="1:5">
      <c r="A682" s="11"/>
      <c r="B682" s="12"/>
      <c r="C682" s="13" t="s">
        <v>979</v>
      </c>
      <c r="D682" s="11"/>
      <c r="E682" s="11"/>
    </row>
    <row r="683" ht="36.75" spans="1:5">
      <c r="A683" s="11">
        <v>337</v>
      </c>
      <c r="B683" s="13" t="s">
        <v>292</v>
      </c>
      <c r="C683" s="13" t="s">
        <v>293</v>
      </c>
      <c r="D683" s="14">
        <v>13</v>
      </c>
      <c r="E683" s="14" t="s">
        <v>284</v>
      </c>
    </row>
    <row r="684" ht="48" spans="1:5">
      <c r="A684" s="6">
        <v>338</v>
      </c>
      <c r="B684" s="7" t="s">
        <v>294</v>
      </c>
      <c r="C684" s="8" t="s">
        <v>980</v>
      </c>
      <c r="D684" s="6">
        <v>7</v>
      </c>
      <c r="E684" s="6" t="s">
        <v>284</v>
      </c>
    </row>
    <row r="685" ht="24" spans="1:5">
      <c r="A685" s="9"/>
      <c r="B685" s="10"/>
      <c r="C685" s="8" t="s">
        <v>978</v>
      </c>
      <c r="D685" s="9"/>
      <c r="E685" s="9"/>
    </row>
    <row r="686" ht="24.75" spans="1:5">
      <c r="A686" s="11"/>
      <c r="B686" s="12"/>
      <c r="C686" s="13" t="s">
        <v>979</v>
      </c>
      <c r="D686" s="11"/>
      <c r="E686" s="11"/>
    </row>
    <row r="687" ht="48" spans="1:5">
      <c r="A687" s="6">
        <v>339</v>
      </c>
      <c r="B687" s="7" t="s">
        <v>294</v>
      </c>
      <c r="C687" s="8" t="s">
        <v>977</v>
      </c>
      <c r="D687" s="6">
        <v>46</v>
      </c>
      <c r="E687" s="6" t="s">
        <v>284</v>
      </c>
    </row>
    <row r="688" ht="24" spans="1:5">
      <c r="A688" s="9"/>
      <c r="B688" s="10"/>
      <c r="C688" s="8" t="s">
        <v>978</v>
      </c>
      <c r="D688" s="9"/>
      <c r="E688" s="9"/>
    </row>
    <row r="689" ht="24.75" spans="1:5">
      <c r="A689" s="11"/>
      <c r="B689" s="12"/>
      <c r="C689" s="13" t="s">
        <v>979</v>
      </c>
      <c r="D689" s="11"/>
      <c r="E689" s="11"/>
    </row>
    <row r="690" ht="36.75" spans="1:5">
      <c r="A690" s="11">
        <v>340</v>
      </c>
      <c r="B690" s="13" t="s">
        <v>298</v>
      </c>
      <c r="C690" s="13" t="s">
        <v>299</v>
      </c>
      <c r="D690" s="14">
        <v>18</v>
      </c>
      <c r="E690" s="14" t="s">
        <v>284</v>
      </c>
    </row>
    <row r="691" ht="36" spans="1:5">
      <c r="A691" s="6">
        <v>341</v>
      </c>
      <c r="B691" s="7" t="s">
        <v>302</v>
      </c>
      <c r="C691" s="8" t="s">
        <v>1248</v>
      </c>
      <c r="D691" s="6">
        <v>2</v>
      </c>
      <c r="E691" s="6" t="s">
        <v>284</v>
      </c>
    </row>
    <row r="692" ht="24" spans="1:5">
      <c r="A692" s="9"/>
      <c r="B692" s="10"/>
      <c r="C692" s="8" t="s">
        <v>1249</v>
      </c>
      <c r="D692" s="9"/>
      <c r="E692" s="9"/>
    </row>
    <row r="693" ht="24.75" spans="1:5">
      <c r="A693" s="11"/>
      <c r="B693" s="12"/>
      <c r="C693" s="13" t="s">
        <v>1250</v>
      </c>
      <c r="D693" s="11"/>
      <c r="E693" s="11"/>
    </row>
    <row r="694" ht="24" spans="1:5">
      <c r="A694" s="6">
        <v>342</v>
      </c>
      <c r="B694" s="7" t="s">
        <v>305</v>
      </c>
      <c r="C694" s="8" t="s">
        <v>981</v>
      </c>
      <c r="D694" s="6">
        <v>12</v>
      </c>
      <c r="E694" s="6" t="s">
        <v>284</v>
      </c>
    </row>
    <row r="695" ht="24" spans="1:5">
      <c r="A695" s="9"/>
      <c r="B695" s="10"/>
      <c r="C695" s="8" t="s">
        <v>982</v>
      </c>
      <c r="D695" s="9"/>
      <c r="E695" s="9"/>
    </row>
    <row r="696" ht="24.75" spans="1:5">
      <c r="A696" s="11"/>
      <c r="B696" s="12"/>
      <c r="C696" s="13" t="s">
        <v>983</v>
      </c>
      <c r="D696" s="11"/>
      <c r="E696" s="11"/>
    </row>
    <row r="697" ht="24" spans="1:5">
      <c r="A697" s="6">
        <v>343</v>
      </c>
      <c r="B697" s="7" t="s">
        <v>308</v>
      </c>
      <c r="C697" s="8" t="s">
        <v>981</v>
      </c>
      <c r="D697" s="6">
        <v>5</v>
      </c>
      <c r="E697" s="6" t="s">
        <v>284</v>
      </c>
    </row>
    <row r="698" ht="24" spans="1:5">
      <c r="A698" s="9"/>
      <c r="B698" s="10"/>
      <c r="C698" s="8" t="s">
        <v>982</v>
      </c>
      <c r="D698" s="9"/>
      <c r="E698" s="9"/>
    </row>
    <row r="699" ht="24.75" spans="1:5">
      <c r="A699" s="11"/>
      <c r="B699" s="12"/>
      <c r="C699" s="13" t="s">
        <v>983</v>
      </c>
      <c r="D699" s="11"/>
      <c r="E699" s="11"/>
    </row>
    <row r="700" ht="24" spans="1:5">
      <c r="A700" s="6">
        <v>344</v>
      </c>
      <c r="B700" s="7" t="s">
        <v>309</v>
      </c>
      <c r="C700" s="8" t="s">
        <v>981</v>
      </c>
      <c r="D700" s="6">
        <v>3</v>
      </c>
      <c r="E700" s="6" t="s">
        <v>284</v>
      </c>
    </row>
    <row r="701" ht="24" spans="1:5">
      <c r="A701" s="9"/>
      <c r="B701" s="10"/>
      <c r="C701" s="8" t="s">
        <v>982</v>
      </c>
      <c r="D701" s="9"/>
      <c r="E701" s="9"/>
    </row>
    <row r="702" ht="24.75" spans="1:5">
      <c r="A702" s="11"/>
      <c r="B702" s="12"/>
      <c r="C702" s="13" t="s">
        <v>983</v>
      </c>
      <c r="D702" s="11"/>
      <c r="E702" s="11"/>
    </row>
    <row r="703" ht="24" spans="1:5">
      <c r="A703" s="6">
        <v>345</v>
      </c>
      <c r="B703" s="7" t="s">
        <v>310</v>
      </c>
      <c r="C703" s="8" t="s">
        <v>981</v>
      </c>
      <c r="D703" s="6">
        <v>1</v>
      </c>
      <c r="E703" s="6" t="s">
        <v>284</v>
      </c>
    </row>
    <row r="704" ht="24" spans="1:5">
      <c r="A704" s="9"/>
      <c r="B704" s="10"/>
      <c r="C704" s="8" t="s">
        <v>982</v>
      </c>
      <c r="D704" s="9"/>
      <c r="E704" s="9"/>
    </row>
    <row r="705" ht="24.75" spans="1:5">
      <c r="A705" s="11"/>
      <c r="B705" s="12"/>
      <c r="C705" s="13" t="s">
        <v>983</v>
      </c>
      <c r="D705" s="11"/>
      <c r="E705" s="11"/>
    </row>
    <row r="706" ht="24" spans="1:5">
      <c r="A706" s="6">
        <v>346</v>
      </c>
      <c r="B706" s="7" t="s">
        <v>311</v>
      </c>
      <c r="C706" s="8" t="s">
        <v>981</v>
      </c>
      <c r="D706" s="6">
        <v>4</v>
      </c>
      <c r="E706" s="6" t="s">
        <v>284</v>
      </c>
    </row>
    <row r="707" ht="24" spans="1:5">
      <c r="A707" s="9"/>
      <c r="B707" s="10"/>
      <c r="C707" s="8" t="s">
        <v>982</v>
      </c>
      <c r="D707" s="9"/>
      <c r="E707" s="9"/>
    </row>
    <row r="708" ht="24.75" spans="1:5">
      <c r="A708" s="11"/>
      <c r="B708" s="12"/>
      <c r="C708" s="13" t="s">
        <v>983</v>
      </c>
      <c r="D708" s="11"/>
      <c r="E708" s="11"/>
    </row>
    <row r="709" ht="24" spans="1:5">
      <c r="A709" s="6">
        <v>347</v>
      </c>
      <c r="B709" s="7" t="s">
        <v>312</v>
      </c>
      <c r="C709" s="8" t="s">
        <v>981</v>
      </c>
      <c r="D709" s="6">
        <v>1</v>
      </c>
      <c r="E709" s="6" t="s">
        <v>284</v>
      </c>
    </row>
    <row r="710" ht="24" spans="1:5">
      <c r="A710" s="9"/>
      <c r="B710" s="10"/>
      <c r="C710" s="8" t="s">
        <v>982</v>
      </c>
      <c r="D710" s="9"/>
      <c r="E710" s="9"/>
    </row>
    <row r="711" ht="24.75" spans="1:5">
      <c r="A711" s="11"/>
      <c r="B711" s="12"/>
      <c r="C711" s="13" t="s">
        <v>983</v>
      </c>
      <c r="D711" s="11"/>
      <c r="E711" s="11"/>
    </row>
    <row r="712" ht="36.75" spans="1:5">
      <c r="A712" s="11">
        <v>348</v>
      </c>
      <c r="B712" s="13" t="s">
        <v>313</v>
      </c>
      <c r="C712" s="13" t="s">
        <v>314</v>
      </c>
      <c r="D712" s="14">
        <v>4</v>
      </c>
      <c r="E712" s="14" t="s">
        <v>284</v>
      </c>
    </row>
    <row r="713" ht="24.75" spans="1:5">
      <c r="A713" s="11">
        <v>349</v>
      </c>
      <c r="B713" s="13" t="s">
        <v>315</v>
      </c>
      <c r="C713" s="13" t="s">
        <v>314</v>
      </c>
      <c r="D713" s="14">
        <v>1</v>
      </c>
      <c r="E713" s="14" t="s">
        <v>284</v>
      </c>
    </row>
    <row r="714" ht="24" spans="1:5">
      <c r="A714" s="6">
        <v>350</v>
      </c>
      <c r="B714" s="7" t="s">
        <v>316</v>
      </c>
      <c r="C714" s="8" t="s">
        <v>981</v>
      </c>
      <c r="D714" s="6">
        <v>280</v>
      </c>
      <c r="E714" s="6" t="s">
        <v>284</v>
      </c>
    </row>
    <row r="715" ht="24" spans="1:5">
      <c r="A715" s="9"/>
      <c r="B715" s="10"/>
      <c r="C715" s="8" t="s">
        <v>982</v>
      </c>
      <c r="D715" s="9"/>
      <c r="E715" s="9"/>
    </row>
    <row r="716" ht="24.75" spans="1:5">
      <c r="A716" s="11"/>
      <c r="B716" s="12"/>
      <c r="C716" s="13" t="s">
        <v>984</v>
      </c>
      <c r="D716" s="11"/>
      <c r="E716" s="11"/>
    </row>
    <row r="717" ht="24" spans="1:5">
      <c r="A717" s="6">
        <v>351</v>
      </c>
      <c r="B717" s="7" t="s">
        <v>318</v>
      </c>
      <c r="C717" s="8" t="s">
        <v>981</v>
      </c>
      <c r="D717" s="6">
        <v>10</v>
      </c>
      <c r="E717" s="6" t="s">
        <v>284</v>
      </c>
    </row>
    <row r="718" ht="24" spans="1:5">
      <c r="A718" s="9"/>
      <c r="B718" s="10"/>
      <c r="C718" s="8" t="s">
        <v>982</v>
      </c>
      <c r="D718" s="9"/>
      <c r="E718" s="9"/>
    </row>
    <row r="719" ht="24.75" spans="1:5">
      <c r="A719" s="11"/>
      <c r="B719" s="12"/>
      <c r="C719" s="13" t="s">
        <v>984</v>
      </c>
      <c r="D719" s="11"/>
      <c r="E719" s="11"/>
    </row>
    <row r="720" ht="24" spans="1:5">
      <c r="A720" s="6">
        <v>352</v>
      </c>
      <c r="B720" s="7" t="s">
        <v>319</v>
      </c>
      <c r="C720" s="8" t="s">
        <v>985</v>
      </c>
      <c r="D720" s="6">
        <v>6</v>
      </c>
      <c r="E720" s="6" t="s">
        <v>284</v>
      </c>
    </row>
    <row r="721" ht="24" spans="1:5">
      <c r="A721" s="9"/>
      <c r="B721" s="10"/>
      <c r="C721" s="8" t="s">
        <v>982</v>
      </c>
      <c r="D721" s="9"/>
      <c r="E721" s="9"/>
    </row>
    <row r="722" ht="24.75" spans="1:5">
      <c r="A722" s="11"/>
      <c r="B722" s="12"/>
      <c r="C722" s="13" t="s">
        <v>984</v>
      </c>
      <c r="D722" s="11"/>
      <c r="E722" s="11"/>
    </row>
    <row r="723" ht="24" spans="1:5">
      <c r="A723" s="6">
        <v>353</v>
      </c>
      <c r="B723" s="7" t="s">
        <v>321</v>
      </c>
      <c r="C723" s="8" t="s">
        <v>986</v>
      </c>
      <c r="D723" s="6">
        <v>3</v>
      </c>
      <c r="E723" s="6" t="s">
        <v>284</v>
      </c>
    </row>
    <row r="724" ht="24" spans="1:5">
      <c r="A724" s="9"/>
      <c r="B724" s="10"/>
      <c r="C724" s="8" t="s">
        <v>982</v>
      </c>
      <c r="D724" s="9"/>
      <c r="E724" s="9"/>
    </row>
    <row r="725" ht="24.75" spans="1:5">
      <c r="A725" s="11"/>
      <c r="B725" s="12"/>
      <c r="C725" s="13" t="s">
        <v>984</v>
      </c>
      <c r="D725" s="11"/>
      <c r="E725" s="11"/>
    </row>
    <row r="726" ht="24" spans="1:5">
      <c r="A726" s="6">
        <v>354</v>
      </c>
      <c r="B726" s="7" t="s">
        <v>323</v>
      </c>
      <c r="C726" s="8" t="s">
        <v>981</v>
      </c>
      <c r="D726" s="6">
        <v>12</v>
      </c>
      <c r="E726" s="6" t="s">
        <v>284</v>
      </c>
    </row>
    <row r="727" ht="24" spans="1:5">
      <c r="A727" s="9"/>
      <c r="B727" s="10"/>
      <c r="C727" s="8" t="s">
        <v>982</v>
      </c>
      <c r="D727" s="9"/>
      <c r="E727" s="9"/>
    </row>
    <row r="728" ht="24.75" spans="1:5">
      <c r="A728" s="11"/>
      <c r="B728" s="12"/>
      <c r="C728" s="13" t="s">
        <v>983</v>
      </c>
      <c r="D728" s="11"/>
      <c r="E728" s="11"/>
    </row>
    <row r="729" ht="60.75" spans="1:5">
      <c r="A729" s="11">
        <v>355</v>
      </c>
      <c r="B729" s="13" t="s">
        <v>324</v>
      </c>
      <c r="C729" s="13" t="s">
        <v>987</v>
      </c>
      <c r="D729" s="14">
        <v>3600</v>
      </c>
      <c r="E729" s="14" t="s">
        <v>11</v>
      </c>
    </row>
    <row r="730" ht="48.75" spans="1:5">
      <c r="A730" s="11">
        <v>356</v>
      </c>
      <c r="B730" s="13" t="s">
        <v>324</v>
      </c>
      <c r="C730" s="13" t="s">
        <v>1251</v>
      </c>
      <c r="D730" s="14">
        <v>5500</v>
      </c>
      <c r="E730" s="14" t="s">
        <v>11</v>
      </c>
    </row>
    <row r="731" ht="48.75" spans="1:5">
      <c r="A731" s="11">
        <v>357</v>
      </c>
      <c r="B731" s="13" t="s">
        <v>328</v>
      </c>
      <c r="C731" s="13" t="s">
        <v>1252</v>
      </c>
      <c r="D731" s="14">
        <v>150</v>
      </c>
      <c r="E731" s="14" t="s">
        <v>11</v>
      </c>
    </row>
    <row r="732" ht="36.75" spans="1:5">
      <c r="A732" s="11">
        <v>358</v>
      </c>
      <c r="B732" s="13" t="s">
        <v>328</v>
      </c>
      <c r="C732" s="13" t="s">
        <v>1253</v>
      </c>
      <c r="D732" s="14">
        <v>30</v>
      </c>
      <c r="E732" s="14" t="s">
        <v>11</v>
      </c>
    </row>
    <row r="733" ht="36.75" spans="1:5">
      <c r="A733" s="11">
        <v>359</v>
      </c>
      <c r="B733" s="13" t="s">
        <v>328</v>
      </c>
      <c r="C733" s="13" t="s">
        <v>1254</v>
      </c>
      <c r="D733" s="14">
        <v>30</v>
      </c>
      <c r="E733" s="14" t="s">
        <v>11</v>
      </c>
    </row>
    <row r="734" ht="36.75" spans="1:5">
      <c r="A734" s="11">
        <v>360</v>
      </c>
      <c r="B734" s="13" t="s">
        <v>328</v>
      </c>
      <c r="C734" s="13" t="s">
        <v>1255</v>
      </c>
      <c r="D734" s="14">
        <v>120</v>
      </c>
      <c r="E734" s="14" t="s">
        <v>11</v>
      </c>
    </row>
    <row r="735" ht="36.75" spans="1:5">
      <c r="A735" s="11">
        <v>361</v>
      </c>
      <c r="B735" s="13" t="s">
        <v>328</v>
      </c>
      <c r="C735" s="13" t="s">
        <v>1256</v>
      </c>
      <c r="D735" s="14">
        <v>60</v>
      </c>
      <c r="E735" s="14" t="s">
        <v>11</v>
      </c>
    </row>
    <row r="736" ht="48.75" spans="1:5">
      <c r="A736" s="11">
        <v>362</v>
      </c>
      <c r="B736" s="13" t="s">
        <v>328</v>
      </c>
      <c r="C736" s="13" t="s">
        <v>1257</v>
      </c>
      <c r="D736" s="14">
        <v>300</v>
      </c>
      <c r="E736" s="14" t="s">
        <v>11</v>
      </c>
    </row>
    <row r="737" ht="48.75" spans="1:5">
      <c r="A737" s="11">
        <v>363</v>
      </c>
      <c r="B737" s="13" t="s">
        <v>324</v>
      </c>
      <c r="C737" s="13" t="s">
        <v>1258</v>
      </c>
      <c r="D737" s="14">
        <v>80</v>
      </c>
      <c r="E737" s="14" t="s">
        <v>11</v>
      </c>
    </row>
    <row r="738" ht="48.75" spans="1:5">
      <c r="A738" s="11">
        <v>364</v>
      </c>
      <c r="B738" s="13" t="s">
        <v>368</v>
      </c>
      <c r="C738" s="13" t="s">
        <v>1259</v>
      </c>
      <c r="D738" s="14">
        <v>100</v>
      </c>
      <c r="E738" s="14" t="s">
        <v>370</v>
      </c>
    </row>
    <row r="739" ht="36.75" spans="1:5">
      <c r="A739" s="11">
        <v>365</v>
      </c>
      <c r="B739" s="13" t="s">
        <v>335</v>
      </c>
      <c r="C739" s="13" t="s">
        <v>1260</v>
      </c>
      <c r="D739" s="14">
        <v>250</v>
      </c>
      <c r="E739" s="14" t="s">
        <v>11</v>
      </c>
    </row>
    <row r="740" ht="48.75" spans="1:5">
      <c r="A740" s="11">
        <v>366</v>
      </c>
      <c r="B740" s="13" t="s">
        <v>343</v>
      </c>
      <c r="C740" s="13" t="s">
        <v>344</v>
      </c>
      <c r="D740" s="14">
        <v>55</v>
      </c>
      <c r="E740" s="14" t="s">
        <v>11</v>
      </c>
    </row>
    <row r="741" ht="48.75" spans="1:5">
      <c r="A741" s="11">
        <v>367</v>
      </c>
      <c r="B741" s="13" t="s">
        <v>343</v>
      </c>
      <c r="C741" s="13" t="s">
        <v>345</v>
      </c>
      <c r="D741" s="14">
        <v>55</v>
      </c>
      <c r="E741" s="14" t="s">
        <v>11</v>
      </c>
    </row>
    <row r="742" ht="36.75" spans="1:5">
      <c r="A742" s="11">
        <v>368</v>
      </c>
      <c r="B742" s="13" t="s">
        <v>346</v>
      </c>
      <c r="C742" s="13" t="s">
        <v>347</v>
      </c>
      <c r="D742" s="14">
        <v>2</v>
      </c>
      <c r="E742" s="14" t="s">
        <v>284</v>
      </c>
    </row>
    <row r="743" ht="111" spans="1:5">
      <c r="A743" s="6">
        <v>369</v>
      </c>
      <c r="B743" s="7" t="s">
        <v>758</v>
      </c>
      <c r="C743" s="8" t="s">
        <v>995</v>
      </c>
      <c r="D743" s="6" t="s">
        <v>83</v>
      </c>
      <c r="E743" s="6">
        <v>3</v>
      </c>
    </row>
    <row r="744" ht="168.75" spans="1:5">
      <c r="A744" s="11"/>
      <c r="B744" s="12"/>
      <c r="C744" s="13" t="s">
        <v>996</v>
      </c>
      <c r="D744" s="11"/>
      <c r="E744" s="11"/>
    </row>
    <row r="745" ht="108.75" spans="1:5">
      <c r="A745" s="11">
        <v>370</v>
      </c>
      <c r="B745" s="13" t="s">
        <v>374</v>
      </c>
      <c r="C745" s="13" t="s">
        <v>998</v>
      </c>
      <c r="D745" s="14" t="s">
        <v>23</v>
      </c>
      <c r="E745" s="14">
        <v>5</v>
      </c>
    </row>
    <row r="746" ht="36.75" spans="1:5">
      <c r="A746" s="11">
        <v>371</v>
      </c>
      <c r="B746" s="13" t="s">
        <v>372</v>
      </c>
      <c r="C746" s="13" t="s">
        <v>397</v>
      </c>
      <c r="D746" s="14" t="s">
        <v>83</v>
      </c>
      <c r="E746" s="14">
        <v>2</v>
      </c>
    </row>
    <row r="747" ht="24.75" spans="1:5">
      <c r="A747" s="11">
        <v>372</v>
      </c>
      <c r="B747" s="13" t="s">
        <v>398</v>
      </c>
      <c r="C747" s="13" t="s">
        <v>399</v>
      </c>
      <c r="D747" s="14" t="s">
        <v>83</v>
      </c>
      <c r="E747" s="14">
        <v>2</v>
      </c>
    </row>
    <row r="748" ht="24.75" spans="1:5">
      <c r="A748" s="11">
        <v>373</v>
      </c>
      <c r="B748" s="13" t="s">
        <v>400</v>
      </c>
      <c r="C748" s="13" t="s">
        <v>401</v>
      </c>
      <c r="D748" s="14" t="s">
        <v>83</v>
      </c>
      <c r="E748" s="14">
        <v>1</v>
      </c>
    </row>
    <row r="749" ht="24.75" spans="1:5">
      <c r="A749" s="11">
        <v>374</v>
      </c>
      <c r="B749" s="13" t="s">
        <v>402</v>
      </c>
      <c r="C749" s="13" t="s">
        <v>403</v>
      </c>
      <c r="D749" s="14" t="s">
        <v>83</v>
      </c>
      <c r="E749" s="14">
        <v>1</v>
      </c>
    </row>
    <row r="750" ht="24.75" spans="1:5">
      <c r="A750" s="11">
        <v>375</v>
      </c>
      <c r="B750" s="13" t="s">
        <v>372</v>
      </c>
      <c r="C750" s="13" t="s">
        <v>373</v>
      </c>
      <c r="D750" s="14" t="s">
        <v>83</v>
      </c>
      <c r="E750" s="14">
        <v>1</v>
      </c>
    </row>
    <row r="751" ht="15" spans="1:5">
      <c r="A751" s="11">
        <v>376</v>
      </c>
      <c r="B751" s="13" t="s">
        <v>404</v>
      </c>
      <c r="C751" s="13" t="s">
        <v>405</v>
      </c>
      <c r="D751" s="14" t="s">
        <v>406</v>
      </c>
      <c r="E751" s="14">
        <v>2</v>
      </c>
    </row>
    <row r="752" ht="36.75" spans="1:5">
      <c r="A752" s="11">
        <v>377</v>
      </c>
      <c r="B752" s="13" t="s">
        <v>407</v>
      </c>
      <c r="C752" s="13" t="s">
        <v>408</v>
      </c>
      <c r="D752" s="14" t="s">
        <v>23</v>
      </c>
      <c r="E752" s="14">
        <v>1</v>
      </c>
    </row>
    <row r="753" ht="48.75" spans="1:5">
      <c r="A753" s="11">
        <v>378</v>
      </c>
      <c r="B753" s="13" t="s">
        <v>1001</v>
      </c>
      <c r="C753" s="13" t="s">
        <v>1002</v>
      </c>
      <c r="D753" s="14" t="s">
        <v>215</v>
      </c>
      <c r="E753" s="14">
        <v>1</v>
      </c>
    </row>
    <row r="754" ht="108.75" spans="1:5">
      <c r="A754" s="11">
        <v>379</v>
      </c>
      <c r="B754" s="13" t="s">
        <v>1261</v>
      </c>
      <c r="C754" s="13" t="s">
        <v>1262</v>
      </c>
      <c r="D754" s="14">
        <v>960</v>
      </c>
      <c r="E754" s="14" t="s">
        <v>165</v>
      </c>
    </row>
    <row r="755" ht="24.75" spans="1:5">
      <c r="A755" s="11">
        <v>380</v>
      </c>
      <c r="B755" s="13" t="s">
        <v>438</v>
      </c>
      <c r="C755" s="13" t="s">
        <v>1263</v>
      </c>
      <c r="D755" s="14">
        <v>101</v>
      </c>
      <c r="E755" s="14" t="s">
        <v>165</v>
      </c>
    </row>
    <row r="756" ht="72.75" spans="1:5">
      <c r="A756" s="11">
        <v>381</v>
      </c>
      <c r="B756" s="13" t="s">
        <v>442</v>
      </c>
      <c r="C756" s="13" t="s">
        <v>443</v>
      </c>
      <c r="D756" s="14">
        <v>198</v>
      </c>
      <c r="E756" s="14" t="s">
        <v>165</v>
      </c>
    </row>
    <row r="757" ht="60.75" spans="1:5">
      <c r="A757" s="11">
        <v>382</v>
      </c>
      <c r="B757" s="13" t="s">
        <v>444</v>
      </c>
      <c r="C757" s="13" t="s">
        <v>445</v>
      </c>
      <c r="D757" s="14">
        <v>40</v>
      </c>
      <c r="E757" s="14" t="s">
        <v>165</v>
      </c>
    </row>
    <row r="758" ht="96.75" spans="1:5">
      <c r="A758" s="11">
        <v>383</v>
      </c>
      <c r="B758" s="13" t="s">
        <v>446</v>
      </c>
      <c r="C758" s="13" t="s">
        <v>447</v>
      </c>
      <c r="D758" s="14">
        <v>60</v>
      </c>
      <c r="E758" s="14" t="s">
        <v>165</v>
      </c>
    </row>
    <row r="759" ht="84.75" spans="1:5">
      <c r="A759" s="11">
        <v>384</v>
      </c>
      <c r="B759" s="13" t="s">
        <v>448</v>
      </c>
      <c r="C759" s="13" t="s">
        <v>449</v>
      </c>
      <c r="D759" s="14">
        <v>8.96</v>
      </c>
      <c r="E759" s="14" t="s">
        <v>165</v>
      </c>
    </row>
    <row r="760" ht="15" spans="1:5">
      <c r="A760" s="11">
        <v>385</v>
      </c>
      <c r="B760" s="13" t="s">
        <v>450</v>
      </c>
      <c r="C760" s="13" t="s">
        <v>39</v>
      </c>
      <c r="D760" s="14">
        <v>4.14</v>
      </c>
      <c r="E760" s="14" t="s">
        <v>165</v>
      </c>
    </row>
    <row r="761" ht="108.75" spans="1:5">
      <c r="A761" s="11">
        <v>386</v>
      </c>
      <c r="B761" s="13" t="s">
        <v>1264</v>
      </c>
      <c r="C761" s="13" t="s">
        <v>1262</v>
      </c>
      <c r="D761" s="14">
        <v>362</v>
      </c>
      <c r="E761" s="14" t="s">
        <v>165</v>
      </c>
    </row>
    <row r="762" ht="72.75" spans="1:5">
      <c r="A762" s="11">
        <v>387</v>
      </c>
      <c r="B762" s="13" t="s">
        <v>454</v>
      </c>
      <c r="C762" s="13" t="s">
        <v>455</v>
      </c>
      <c r="D762" s="14">
        <v>29</v>
      </c>
      <c r="E762" s="14" t="s">
        <v>165</v>
      </c>
    </row>
    <row r="763" ht="72.75" spans="1:5">
      <c r="A763" s="11">
        <v>388</v>
      </c>
      <c r="B763" s="13" t="s">
        <v>454</v>
      </c>
      <c r="C763" s="13" t="s">
        <v>457</v>
      </c>
      <c r="D763" s="14">
        <v>63</v>
      </c>
      <c r="E763" s="14" t="s">
        <v>165</v>
      </c>
    </row>
    <row r="764" ht="72.75" spans="1:5">
      <c r="A764" s="11">
        <v>389</v>
      </c>
      <c r="B764" s="13" t="s">
        <v>454</v>
      </c>
      <c r="C764" s="13" t="s">
        <v>458</v>
      </c>
      <c r="D764" s="14">
        <v>174</v>
      </c>
      <c r="E764" s="14" t="s">
        <v>165</v>
      </c>
    </row>
    <row r="765" ht="108.75" spans="1:5">
      <c r="A765" s="11">
        <v>390</v>
      </c>
      <c r="B765" s="13" t="s">
        <v>459</v>
      </c>
      <c r="C765" s="13" t="s">
        <v>460</v>
      </c>
      <c r="D765" s="14">
        <v>266</v>
      </c>
      <c r="E765" s="14" t="s">
        <v>165</v>
      </c>
    </row>
    <row r="766" ht="24.75" spans="1:5">
      <c r="A766" s="11">
        <v>391</v>
      </c>
      <c r="B766" s="13" t="s">
        <v>461</v>
      </c>
      <c r="C766" s="13" t="s">
        <v>462</v>
      </c>
      <c r="D766" s="14">
        <v>12</v>
      </c>
      <c r="E766" s="14" t="s">
        <v>165</v>
      </c>
    </row>
    <row r="767" ht="24.75" spans="1:5">
      <c r="A767" s="11">
        <v>392</v>
      </c>
      <c r="B767" s="13" t="s">
        <v>1009</v>
      </c>
      <c r="C767" s="13" t="s">
        <v>39</v>
      </c>
      <c r="D767" s="14">
        <v>610</v>
      </c>
      <c r="E767" s="14" t="s">
        <v>165</v>
      </c>
    </row>
    <row r="768" ht="36.75" spans="1:5">
      <c r="A768" s="11">
        <v>393</v>
      </c>
      <c r="B768" s="13" t="s">
        <v>465</v>
      </c>
      <c r="C768" s="13" t="s">
        <v>466</v>
      </c>
      <c r="D768" s="14">
        <v>20</v>
      </c>
      <c r="E768" s="14" t="s">
        <v>165</v>
      </c>
    </row>
    <row r="769" ht="36.75" spans="1:5">
      <c r="A769" s="11">
        <v>394</v>
      </c>
      <c r="B769" s="13" t="s">
        <v>467</v>
      </c>
      <c r="C769" s="13" t="s">
        <v>468</v>
      </c>
      <c r="D769" s="14">
        <v>1</v>
      </c>
      <c r="E769" s="14" t="s">
        <v>215</v>
      </c>
    </row>
    <row r="770" ht="108.75" spans="1:5">
      <c r="A770" s="11">
        <v>395</v>
      </c>
      <c r="B770" s="13" t="s">
        <v>469</v>
      </c>
      <c r="C770" s="13" t="s">
        <v>1265</v>
      </c>
      <c r="D770" s="14">
        <v>592</v>
      </c>
      <c r="E770" s="14" t="s">
        <v>165</v>
      </c>
    </row>
    <row r="771" ht="72.75" spans="1:5">
      <c r="A771" s="11">
        <v>396</v>
      </c>
      <c r="B771" s="13" t="s">
        <v>472</v>
      </c>
      <c r="C771" s="13" t="s">
        <v>473</v>
      </c>
      <c r="D771" s="14">
        <v>20</v>
      </c>
      <c r="E771" s="14" t="s">
        <v>165</v>
      </c>
    </row>
    <row r="772" ht="36.75" spans="1:5">
      <c r="A772" s="11">
        <v>397</v>
      </c>
      <c r="B772" s="13" t="s">
        <v>474</v>
      </c>
      <c r="C772" s="13" t="s">
        <v>475</v>
      </c>
      <c r="D772" s="14">
        <v>35</v>
      </c>
      <c r="E772" s="14" t="s">
        <v>11</v>
      </c>
    </row>
    <row r="773" ht="156.75" spans="1:5">
      <c r="A773" s="11">
        <v>398</v>
      </c>
      <c r="B773" s="13" t="s">
        <v>476</v>
      </c>
      <c r="C773" s="13" t="s">
        <v>477</v>
      </c>
      <c r="D773" s="14">
        <v>15</v>
      </c>
      <c r="E773" s="14" t="s">
        <v>419</v>
      </c>
    </row>
    <row r="774" ht="156.75" spans="1:5">
      <c r="A774" s="11">
        <v>399</v>
      </c>
      <c r="B774" s="13" t="s">
        <v>476</v>
      </c>
      <c r="C774" s="13" t="s">
        <v>478</v>
      </c>
      <c r="D774" s="14">
        <v>7</v>
      </c>
      <c r="E774" s="14" t="s">
        <v>419</v>
      </c>
    </row>
    <row r="775" ht="156.75" spans="1:5">
      <c r="A775" s="11">
        <v>400</v>
      </c>
      <c r="B775" s="13" t="s">
        <v>476</v>
      </c>
      <c r="C775" s="13" t="s">
        <v>479</v>
      </c>
      <c r="D775" s="14">
        <v>4</v>
      </c>
      <c r="E775" s="14" t="s">
        <v>419</v>
      </c>
    </row>
    <row r="776" ht="36.75" spans="1:5">
      <c r="A776" s="11">
        <v>401</v>
      </c>
      <c r="B776" s="13" t="s">
        <v>480</v>
      </c>
      <c r="C776" s="13" t="s">
        <v>481</v>
      </c>
      <c r="D776" s="14">
        <v>2</v>
      </c>
      <c r="E776" s="14" t="s">
        <v>419</v>
      </c>
    </row>
    <row r="777" ht="84.75" spans="1:5">
      <c r="A777" s="11">
        <v>402</v>
      </c>
      <c r="B777" s="13" t="s">
        <v>482</v>
      </c>
      <c r="C777" s="13" t="s">
        <v>483</v>
      </c>
      <c r="D777" s="14">
        <v>2</v>
      </c>
      <c r="E777" s="14" t="s">
        <v>419</v>
      </c>
    </row>
    <row r="778" ht="60.75" spans="1:5">
      <c r="A778" s="11">
        <v>403</v>
      </c>
      <c r="B778" s="13" t="s">
        <v>484</v>
      </c>
      <c r="C778" s="13" t="s">
        <v>485</v>
      </c>
      <c r="D778" s="14">
        <v>1</v>
      </c>
      <c r="E778" s="14" t="s">
        <v>83</v>
      </c>
    </row>
    <row r="779" ht="24.75" spans="1:5">
      <c r="A779" s="11">
        <v>404</v>
      </c>
      <c r="B779" s="13" t="s">
        <v>486</v>
      </c>
      <c r="C779" s="13" t="s">
        <v>487</v>
      </c>
      <c r="D779" s="14">
        <v>23.43</v>
      </c>
      <c r="E779" s="14" t="s">
        <v>165</v>
      </c>
    </row>
    <row r="780" ht="60.75" spans="1:5">
      <c r="A780" s="11">
        <v>405</v>
      </c>
      <c r="B780" s="13" t="s">
        <v>488</v>
      </c>
      <c r="C780" s="13" t="s">
        <v>489</v>
      </c>
      <c r="D780" s="14">
        <v>7.67</v>
      </c>
      <c r="E780" s="14" t="s">
        <v>165</v>
      </c>
    </row>
    <row r="781" ht="144.75" spans="1:5">
      <c r="A781" s="11">
        <v>406</v>
      </c>
      <c r="B781" s="13" t="s">
        <v>490</v>
      </c>
      <c r="C781" s="13" t="s">
        <v>491</v>
      </c>
      <c r="D781" s="14">
        <v>5.9</v>
      </c>
      <c r="E781" s="14" t="s">
        <v>11</v>
      </c>
    </row>
    <row r="782" ht="108.75" spans="1:5">
      <c r="A782" s="11">
        <v>407</v>
      </c>
      <c r="B782" s="13" t="s">
        <v>492</v>
      </c>
      <c r="C782" s="13" t="s">
        <v>493</v>
      </c>
      <c r="D782" s="14">
        <v>1</v>
      </c>
      <c r="E782" s="14" t="s">
        <v>494</v>
      </c>
    </row>
    <row r="783" ht="15" spans="1:5">
      <c r="A783" s="11">
        <v>408</v>
      </c>
      <c r="B783" s="13" t="s">
        <v>495</v>
      </c>
      <c r="C783" s="13" t="s">
        <v>496</v>
      </c>
      <c r="D783" s="14">
        <v>1.2</v>
      </c>
      <c r="E783" s="14" t="s">
        <v>212</v>
      </c>
    </row>
    <row r="784" ht="15" spans="1:5">
      <c r="A784" s="11">
        <v>409</v>
      </c>
      <c r="B784" s="13" t="s">
        <v>497</v>
      </c>
      <c r="C784" s="13" t="s">
        <v>39</v>
      </c>
      <c r="D784" s="14">
        <v>1</v>
      </c>
      <c r="E784" s="14" t="s">
        <v>83</v>
      </c>
    </row>
    <row r="785" ht="24.75" spans="1:5">
      <c r="A785" s="11">
        <v>410</v>
      </c>
      <c r="B785" s="13" t="s">
        <v>498</v>
      </c>
      <c r="C785" s="13" t="s">
        <v>499</v>
      </c>
      <c r="D785" s="14">
        <v>1</v>
      </c>
      <c r="E785" s="14" t="s">
        <v>83</v>
      </c>
    </row>
    <row r="786" ht="132.75" spans="1:5">
      <c r="A786" s="11">
        <v>411</v>
      </c>
      <c r="B786" s="13" t="s">
        <v>500</v>
      </c>
      <c r="C786" s="13" t="s">
        <v>501</v>
      </c>
      <c r="D786" s="14">
        <v>1</v>
      </c>
      <c r="E786" s="14" t="s">
        <v>11</v>
      </c>
    </row>
    <row r="787" ht="15" spans="1:5">
      <c r="A787" s="11">
        <v>412</v>
      </c>
      <c r="B787" s="13" t="s">
        <v>502</v>
      </c>
      <c r="C787" s="13" t="s">
        <v>39</v>
      </c>
      <c r="D787" s="14">
        <v>1</v>
      </c>
      <c r="E787" s="14" t="s">
        <v>83</v>
      </c>
    </row>
    <row r="788" ht="24.75" spans="1:5">
      <c r="A788" s="11">
        <v>413</v>
      </c>
      <c r="B788" s="13" t="s">
        <v>503</v>
      </c>
      <c r="C788" s="13" t="s">
        <v>504</v>
      </c>
      <c r="D788" s="14">
        <v>1</v>
      </c>
      <c r="E788" s="14" t="s">
        <v>215</v>
      </c>
    </row>
    <row r="789" ht="108.75" spans="1:5">
      <c r="A789" s="11">
        <v>414</v>
      </c>
      <c r="B789" s="13" t="s">
        <v>1013</v>
      </c>
      <c r="C789" s="13" t="s">
        <v>1177</v>
      </c>
      <c r="D789" s="14">
        <v>1</v>
      </c>
      <c r="E789" s="14" t="s">
        <v>215</v>
      </c>
    </row>
    <row r="790" ht="24.75" spans="1:5">
      <c r="A790" s="11">
        <v>415</v>
      </c>
      <c r="B790" s="13" t="s">
        <v>536</v>
      </c>
      <c r="C790" s="13" t="s">
        <v>537</v>
      </c>
      <c r="D790" s="14">
        <v>1</v>
      </c>
      <c r="E790" s="14" t="s">
        <v>83</v>
      </c>
    </row>
    <row r="791" ht="24.75" spans="1:5">
      <c r="A791" s="11">
        <v>416</v>
      </c>
      <c r="B791" s="13" t="s">
        <v>538</v>
      </c>
      <c r="C791" s="13" t="s">
        <v>539</v>
      </c>
      <c r="D791" s="14">
        <v>1</v>
      </c>
      <c r="E791" s="14" t="s">
        <v>17</v>
      </c>
    </row>
    <row r="792" ht="24" spans="1:5">
      <c r="A792" s="6">
        <v>417</v>
      </c>
      <c r="B792" s="7" t="s">
        <v>541</v>
      </c>
      <c r="C792" s="8" t="s">
        <v>1015</v>
      </c>
      <c r="D792" s="6">
        <v>2</v>
      </c>
      <c r="E792" s="6" t="s">
        <v>17</v>
      </c>
    </row>
    <row r="793" ht="36" spans="1:5">
      <c r="A793" s="9"/>
      <c r="B793" s="10"/>
      <c r="C793" s="8" t="s">
        <v>1016</v>
      </c>
      <c r="D793" s="9"/>
      <c r="E793" s="9"/>
    </row>
    <row r="794" ht="48" spans="1:5">
      <c r="A794" s="9"/>
      <c r="B794" s="10"/>
      <c r="C794" s="8" t="s">
        <v>1017</v>
      </c>
      <c r="D794" s="9"/>
      <c r="E794" s="9"/>
    </row>
    <row r="795" ht="36.75" spans="1:5">
      <c r="A795" s="11"/>
      <c r="B795" s="12"/>
      <c r="C795" s="13" t="s">
        <v>1018</v>
      </c>
      <c r="D795" s="11"/>
      <c r="E795" s="11"/>
    </row>
    <row r="796" ht="60.75" spans="1:5">
      <c r="A796" s="11">
        <v>418</v>
      </c>
      <c r="B796" s="13" t="s">
        <v>543</v>
      </c>
      <c r="C796" s="13" t="s">
        <v>544</v>
      </c>
      <c r="D796" s="14">
        <v>1</v>
      </c>
      <c r="E796" s="14" t="s">
        <v>83</v>
      </c>
    </row>
    <row r="797" ht="60.75" spans="1:5">
      <c r="A797" s="11">
        <v>419</v>
      </c>
      <c r="B797" s="13" t="s">
        <v>545</v>
      </c>
      <c r="C797" s="13" t="s">
        <v>546</v>
      </c>
      <c r="D797" s="14">
        <v>1</v>
      </c>
      <c r="E797" s="14" t="s">
        <v>83</v>
      </c>
    </row>
    <row r="798" ht="36.75" spans="1:5">
      <c r="A798" s="11">
        <v>420</v>
      </c>
      <c r="B798" s="13" t="s">
        <v>547</v>
      </c>
      <c r="C798" s="13" t="s">
        <v>548</v>
      </c>
      <c r="D798" s="14">
        <v>2</v>
      </c>
      <c r="E798" s="14" t="s">
        <v>83</v>
      </c>
    </row>
    <row r="799" ht="24.75" spans="1:5">
      <c r="A799" s="11">
        <v>421</v>
      </c>
      <c r="B799" s="13" t="s">
        <v>549</v>
      </c>
      <c r="C799" s="13" t="s">
        <v>537</v>
      </c>
      <c r="D799" s="14">
        <v>2</v>
      </c>
      <c r="E799" s="14" t="s">
        <v>83</v>
      </c>
    </row>
    <row r="800" ht="192" spans="1:5">
      <c r="A800" s="6">
        <v>422</v>
      </c>
      <c r="B800" s="7" t="s">
        <v>909</v>
      </c>
      <c r="C800" s="8" t="s">
        <v>1266</v>
      </c>
      <c r="D800" s="6" t="s">
        <v>83</v>
      </c>
      <c r="E800" s="6">
        <v>1</v>
      </c>
    </row>
    <row r="801" ht="24.75" spans="1:5">
      <c r="A801" s="11"/>
      <c r="B801" s="12"/>
      <c r="C801" s="13" t="s">
        <v>1267</v>
      </c>
      <c r="D801" s="11"/>
      <c r="E801" s="11"/>
    </row>
    <row r="802" ht="15" spans="1:5">
      <c r="A802" s="11"/>
      <c r="B802" s="13" t="s">
        <v>908</v>
      </c>
      <c r="C802" s="13"/>
      <c r="D802" s="14"/>
      <c r="E802" s="14"/>
    </row>
    <row r="803" ht="96.75" spans="1:5">
      <c r="A803" s="11">
        <v>423</v>
      </c>
      <c r="B803" s="13" t="s">
        <v>1268</v>
      </c>
      <c r="C803" s="13" t="s">
        <v>1269</v>
      </c>
      <c r="D803" s="14" t="s">
        <v>1270</v>
      </c>
      <c r="E803" s="14">
        <v>2300</v>
      </c>
    </row>
  </sheetData>
  <mergeCells count="560">
    <mergeCell ref="A3:A8"/>
    <mergeCell ref="A9:A15"/>
    <mergeCell ref="A16:A19"/>
    <mergeCell ref="A24:A34"/>
    <mergeCell ref="A35:A38"/>
    <mergeCell ref="A39:A40"/>
    <mergeCell ref="A41:A44"/>
    <mergeCell ref="A45:A47"/>
    <mergeCell ref="A48:A51"/>
    <mergeCell ref="A52:A56"/>
    <mergeCell ref="A63:A66"/>
    <mergeCell ref="A67:A70"/>
    <mergeCell ref="A72:A74"/>
    <mergeCell ref="A75:A77"/>
    <mergeCell ref="A79:A81"/>
    <mergeCell ref="A82:A84"/>
    <mergeCell ref="A85:A87"/>
    <mergeCell ref="A88:A90"/>
    <mergeCell ref="A91:A93"/>
    <mergeCell ref="A94:A96"/>
    <mergeCell ref="A97:A99"/>
    <mergeCell ref="A100:A102"/>
    <mergeCell ref="A103:A105"/>
    <mergeCell ref="A106:A108"/>
    <mergeCell ref="A118:A119"/>
    <mergeCell ref="A144:A147"/>
    <mergeCell ref="A149:A152"/>
    <mergeCell ref="A153:A161"/>
    <mergeCell ref="A162:A163"/>
    <mergeCell ref="A166:A170"/>
    <mergeCell ref="A171:A177"/>
    <mergeCell ref="A178:A181"/>
    <mergeCell ref="A182:A184"/>
    <mergeCell ref="A185:A187"/>
    <mergeCell ref="A188:A191"/>
    <mergeCell ref="A194:A195"/>
    <mergeCell ref="A196:A197"/>
    <mergeCell ref="A200:A202"/>
    <mergeCell ref="A203:A206"/>
    <mergeCell ref="A208:A215"/>
    <mergeCell ref="A216:A221"/>
    <mergeCell ref="A223:A229"/>
    <mergeCell ref="A230:A231"/>
    <mergeCell ref="A234:A237"/>
    <mergeCell ref="A238:A239"/>
    <mergeCell ref="A240:A241"/>
    <mergeCell ref="A243:A244"/>
    <mergeCell ref="A248:A250"/>
    <mergeCell ref="A251:A252"/>
    <mergeCell ref="A255:A257"/>
    <mergeCell ref="A259:A260"/>
    <mergeCell ref="A261:A266"/>
    <mergeCell ref="A268:A271"/>
    <mergeCell ref="A272:A273"/>
    <mergeCell ref="A274:A275"/>
    <mergeCell ref="A286:A287"/>
    <mergeCell ref="A303:A304"/>
    <mergeCell ref="A306:A312"/>
    <mergeCell ref="A314:A317"/>
    <mergeCell ref="A318:A321"/>
    <mergeCell ref="A322:A325"/>
    <mergeCell ref="A326:A329"/>
    <mergeCell ref="A330:A333"/>
    <mergeCell ref="A334:A337"/>
    <mergeCell ref="A338:A341"/>
    <mergeCell ref="A342:A345"/>
    <mergeCell ref="A347:A349"/>
    <mergeCell ref="A350:A352"/>
    <mergeCell ref="A354:A355"/>
    <mergeCell ref="A357:A358"/>
    <mergeCell ref="A359:A360"/>
    <mergeCell ref="A362:A364"/>
    <mergeCell ref="A365:A367"/>
    <mergeCell ref="A368:A370"/>
    <mergeCell ref="A371:A373"/>
    <mergeCell ref="A374:A376"/>
    <mergeCell ref="A377:A379"/>
    <mergeCell ref="A380:A382"/>
    <mergeCell ref="A383:A385"/>
    <mergeCell ref="A386:A388"/>
    <mergeCell ref="A389:A391"/>
    <mergeCell ref="A392:A394"/>
    <mergeCell ref="A395:A397"/>
    <mergeCell ref="A423:A424"/>
    <mergeCell ref="A438:A445"/>
    <mergeCell ref="A447:A449"/>
    <mergeCell ref="A450:A452"/>
    <mergeCell ref="A478:A479"/>
    <mergeCell ref="A487:A490"/>
    <mergeCell ref="A499:A500"/>
    <mergeCell ref="A506:A509"/>
    <mergeCell ref="A511:A512"/>
    <mergeCell ref="A513:A514"/>
    <mergeCell ref="A515:A518"/>
    <mergeCell ref="A519:A521"/>
    <mergeCell ref="A522:A523"/>
    <mergeCell ref="A524:A525"/>
    <mergeCell ref="A527:A543"/>
    <mergeCell ref="A545:A550"/>
    <mergeCell ref="A552:A558"/>
    <mergeCell ref="A559:A564"/>
    <mergeCell ref="A565:A574"/>
    <mergeCell ref="A575:A577"/>
    <mergeCell ref="A578:A579"/>
    <mergeCell ref="A580:A583"/>
    <mergeCell ref="A585:A589"/>
    <mergeCell ref="A590:A596"/>
    <mergeCell ref="A597:A600"/>
    <mergeCell ref="A601:A603"/>
    <mergeCell ref="A604:A607"/>
    <mergeCell ref="A628:A629"/>
    <mergeCell ref="A633:A635"/>
    <mergeCell ref="A636:A639"/>
    <mergeCell ref="A640:A642"/>
    <mergeCell ref="A643:A645"/>
    <mergeCell ref="A646:A647"/>
    <mergeCell ref="A648:A652"/>
    <mergeCell ref="A661:A664"/>
    <mergeCell ref="A665:A668"/>
    <mergeCell ref="A669:A672"/>
    <mergeCell ref="A673:A676"/>
    <mergeCell ref="A677:A679"/>
    <mergeCell ref="A680:A682"/>
    <mergeCell ref="A684:A686"/>
    <mergeCell ref="A687:A689"/>
    <mergeCell ref="A691:A693"/>
    <mergeCell ref="A694:A696"/>
    <mergeCell ref="A697:A699"/>
    <mergeCell ref="A700:A702"/>
    <mergeCell ref="A703:A705"/>
    <mergeCell ref="A706:A708"/>
    <mergeCell ref="A709:A711"/>
    <mergeCell ref="A714:A716"/>
    <mergeCell ref="A717:A719"/>
    <mergeCell ref="A720:A722"/>
    <mergeCell ref="A723:A725"/>
    <mergeCell ref="A726:A728"/>
    <mergeCell ref="A743:A744"/>
    <mergeCell ref="A792:A795"/>
    <mergeCell ref="A800:A801"/>
    <mergeCell ref="B3:B8"/>
    <mergeCell ref="B9:B15"/>
    <mergeCell ref="B16:B19"/>
    <mergeCell ref="B24:B34"/>
    <mergeCell ref="B35:B38"/>
    <mergeCell ref="B39:B40"/>
    <mergeCell ref="B41:B44"/>
    <mergeCell ref="B45:B47"/>
    <mergeCell ref="B48:B51"/>
    <mergeCell ref="B52:B56"/>
    <mergeCell ref="B63:B66"/>
    <mergeCell ref="B67:B70"/>
    <mergeCell ref="B72:B74"/>
    <mergeCell ref="B75:B77"/>
    <mergeCell ref="B79:B81"/>
    <mergeCell ref="B82:B84"/>
    <mergeCell ref="B85:B87"/>
    <mergeCell ref="B88:B90"/>
    <mergeCell ref="B91:B93"/>
    <mergeCell ref="B94:B96"/>
    <mergeCell ref="B97:B99"/>
    <mergeCell ref="B100:B102"/>
    <mergeCell ref="B103:B105"/>
    <mergeCell ref="B106:B108"/>
    <mergeCell ref="B118:B119"/>
    <mergeCell ref="B144:B147"/>
    <mergeCell ref="B149:B152"/>
    <mergeCell ref="B153:B161"/>
    <mergeCell ref="B162:B163"/>
    <mergeCell ref="B166:B170"/>
    <mergeCell ref="B171:B177"/>
    <mergeCell ref="B178:B181"/>
    <mergeCell ref="B182:B184"/>
    <mergeCell ref="B185:B187"/>
    <mergeCell ref="B188:B191"/>
    <mergeCell ref="B194:B195"/>
    <mergeCell ref="B196:B197"/>
    <mergeCell ref="B200:B202"/>
    <mergeCell ref="B203:B206"/>
    <mergeCell ref="B208:B215"/>
    <mergeCell ref="B216:B221"/>
    <mergeCell ref="B223:B229"/>
    <mergeCell ref="B230:B231"/>
    <mergeCell ref="B234:B237"/>
    <mergeCell ref="B238:B239"/>
    <mergeCell ref="B240:B241"/>
    <mergeCell ref="B243:B244"/>
    <mergeCell ref="B248:B250"/>
    <mergeCell ref="B251:B252"/>
    <mergeCell ref="B255:B257"/>
    <mergeCell ref="B259:B260"/>
    <mergeCell ref="B261:B266"/>
    <mergeCell ref="B268:B271"/>
    <mergeCell ref="B272:B273"/>
    <mergeCell ref="B274:B275"/>
    <mergeCell ref="B286:B287"/>
    <mergeCell ref="B303:B304"/>
    <mergeCell ref="B306:B312"/>
    <mergeCell ref="B314:B317"/>
    <mergeCell ref="B318:B321"/>
    <mergeCell ref="B322:B325"/>
    <mergeCell ref="B326:B329"/>
    <mergeCell ref="B330:B333"/>
    <mergeCell ref="B334:B337"/>
    <mergeCell ref="B338:B341"/>
    <mergeCell ref="B342:B345"/>
    <mergeCell ref="B347:B349"/>
    <mergeCell ref="B350:B352"/>
    <mergeCell ref="B354:B355"/>
    <mergeCell ref="B357:B358"/>
    <mergeCell ref="B359:B360"/>
    <mergeCell ref="B362:B364"/>
    <mergeCell ref="B365:B367"/>
    <mergeCell ref="B368:B370"/>
    <mergeCell ref="B371:B373"/>
    <mergeCell ref="B374:B376"/>
    <mergeCell ref="B377:B379"/>
    <mergeCell ref="B380:B382"/>
    <mergeCell ref="B383:B385"/>
    <mergeCell ref="B386:B388"/>
    <mergeCell ref="B389:B391"/>
    <mergeCell ref="B392:B394"/>
    <mergeCell ref="B395:B397"/>
    <mergeCell ref="B423:B424"/>
    <mergeCell ref="B438:B445"/>
    <mergeCell ref="B447:B449"/>
    <mergeCell ref="B450:B452"/>
    <mergeCell ref="B478:B479"/>
    <mergeCell ref="B487:B490"/>
    <mergeCell ref="B499:B500"/>
    <mergeCell ref="B506:B509"/>
    <mergeCell ref="B511:B512"/>
    <mergeCell ref="B513:B514"/>
    <mergeCell ref="B515:B518"/>
    <mergeCell ref="B519:B521"/>
    <mergeCell ref="B522:B523"/>
    <mergeCell ref="B524:B525"/>
    <mergeCell ref="B527:B543"/>
    <mergeCell ref="B545:B550"/>
    <mergeCell ref="B552:B558"/>
    <mergeCell ref="B559:B564"/>
    <mergeCell ref="B565:B574"/>
    <mergeCell ref="B575:B577"/>
    <mergeCell ref="B578:B579"/>
    <mergeCell ref="B580:B583"/>
    <mergeCell ref="B585:B589"/>
    <mergeCell ref="B590:B596"/>
    <mergeCell ref="B597:B600"/>
    <mergeCell ref="B601:B603"/>
    <mergeCell ref="B604:B607"/>
    <mergeCell ref="B628:B629"/>
    <mergeCell ref="B633:B635"/>
    <mergeCell ref="B636:B639"/>
    <mergeCell ref="B640:B642"/>
    <mergeCell ref="B643:B645"/>
    <mergeCell ref="B646:B647"/>
    <mergeCell ref="B648:B652"/>
    <mergeCell ref="B661:B664"/>
    <mergeCell ref="B665:B668"/>
    <mergeCell ref="B669:B672"/>
    <mergeCell ref="B673:B676"/>
    <mergeCell ref="B677:B679"/>
    <mergeCell ref="B680:B682"/>
    <mergeCell ref="B684:B686"/>
    <mergeCell ref="B687:B689"/>
    <mergeCell ref="B691:B693"/>
    <mergeCell ref="B694:B696"/>
    <mergeCell ref="B697:B699"/>
    <mergeCell ref="B700:B702"/>
    <mergeCell ref="B703:B705"/>
    <mergeCell ref="B706:B708"/>
    <mergeCell ref="B709:B711"/>
    <mergeCell ref="B714:B716"/>
    <mergeCell ref="B717:B719"/>
    <mergeCell ref="B720:B722"/>
    <mergeCell ref="B723:B725"/>
    <mergeCell ref="B726:B728"/>
    <mergeCell ref="B743:B744"/>
    <mergeCell ref="B792:B795"/>
    <mergeCell ref="B800:B801"/>
    <mergeCell ref="D3:D8"/>
    <mergeCell ref="D9:D15"/>
    <mergeCell ref="D16:D19"/>
    <mergeCell ref="D24:D34"/>
    <mergeCell ref="D35:D38"/>
    <mergeCell ref="D39:D40"/>
    <mergeCell ref="D41:D44"/>
    <mergeCell ref="D45:D47"/>
    <mergeCell ref="D48:D51"/>
    <mergeCell ref="D52:D56"/>
    <mergeCell ref="D63:D66"/>
    <mergeCell ref="D67:D70"/>
    <mergeCell ref="D72:D74"/>
    <mergeCell ref="D75:D77"/>
    <mergeCell ref="D79:D81"/>
    <mergeCell ref="D82:D84"/>
    <mergeCell ref="D85:D87"/>
    <mergeCell ref="D88:D90"/>
    <mergeCell ref="D91:D93"/>
    <mergeCell ref="D94:D96"/>
    <mergeCell ref="D97:D99"/>
    <mergeCell ref="D100:D102"/>
    <mergeCell ref="D103:D105"/>
    <mergeCell ref="D106:D108"/>
    <mergeCell ref="D118:D119"/>
    <mergeCell ref="D144:D147"/>
    <mergeCell ref="D149:D152"/>
    <mergeCell ref="D153:D161"/>
    <mergeCell ref="D162:D163"/>
    <mergeCell ref="D166:D170"/>
    <mergeCell ref="D171:D177"/>
    <mergeCell ref="D178:D181"/>
    <mergeCell ref="D182:D184"/>
    <mergeCell ref="D185:D187"/>
    <mergeCell ref="D188:D191"/>
    <mergeCell ref="D194:D195"/>
    <mergeCell ref="D196:D197"/>
    <mergeCell ref="D200:D202"/>
    <mergeCell ref="D203:D206"/>
    <mergeCell ref="D208:D215"/>
    <mergeCell ref="D216:D221"/>
    <mergeCell ref="D223:D229"/>
    <mergeCell ref="D230:D231"/>
    <mergeCell ref="D234:D237"/>
    <mergeCell ref="D238:D239"/>
    <mergeCell ref="D240:D241"/>
    <mergeCell ref="D243:D244"/>
    <mergeCell ref="D248:D250"/>
    <mergeCell ref="D251:D252"/>
    <mergeCell ref="D255:D257"/>
    <mergeCell ref="D259:D260"/>
    <mergeCell ref="D261:D266"/>
    <mergeCell ref="D268:D271"/>
    <mergeCell ref="D272:D273"/>
    <mergeCell ref="D274:D275"/>
    <mergeCell ref="D286:D287"/>
    <mergeCell ref="D303:D304"/>
    <mergeCell ref="D306:D312"/>
    <mergeCell ref="D314:D317"/>
    <mergeCell ref="D318:D321"/>
    <mergeCell ref="D322:D325"/>
    <mergeCell ref="D326:D329"/>
    <mergeCell ref="D330:D333"/>
    <mergeCell ref="D334:D337"/>
    <mergeCell ref="D338:D341"/>
    <mergeCell ref="D342:D345"/>
    <mergeCell ref="D347:D349"/>
    <mergeCell ref="D350:D352"/>
    <mergeCell ref="D354:D355"/>
    <mergeCell ref="D357:D358"/>
    <mergeCell ref="D359:D360"/>
    <mergeCell ref="D362:D364"/>
    <mergeCell ref="D365:D367"/>
    <mergeCell ref="D368:D370"/>
    <mergeCell ref="D371:D373"/>
    <mergeCell ref="D374:D376"/>
    <mergeCell ref="D377:D379"/>
    <mergeCell ref="D380:D382"/>
    <mergeCell ref="D383:D385"/>
    <mergeCell ref="D386:D388"/>
    <mergeCell ref="D389:D391"/>
    <mergeCell ref="D392:D394"/>
    <mergeCell ref="D395:D397"/>
    <mergeCell ref="D423:D424"/>
    <mergeCell ref="D438:D445"/>
    <mergeCell ref="D447:D449"/>
    <mergeCell ref="D450:D452"/>
    <mergeCell ref="D478:D479"/>
    <mergeCell ref="D487:D490"/>
    <mergeCell ref="D499:D500"/>
    <mergeCell ref="D506:D509"/>
    <mergeCell ref="D511:D512"/>
    <mergeCell ref="D513:D514"/>
    <mergeCell ref="D515:D518"/>
    <mergeCell ref="D519:D521"/>
    <mergeCell ref="D522:D523"/>
    <mergeCell ref="D524:D525"/>
    <mergeCell ref="D527:D543"/>
    <mergeCell ref="D545:D550"/>
    <mergeCell ref="D552:D558"/>
    <mergeCell ref="D559:D564"/>
    <mergeCell ref="D565:D574"/>
    <mergeCell ref="D575:D577"/>
    <mergeCell ref="D578:D579"/>
    <mergeCell ref="D580:D583"/>
    <mergeCell ref="D585:D589"/>
    <mergeCell ref="D590:D596"/>
    <mergeCell ref="D597:D600"/>
    <mergeCell ref="D601:D603"/>
    <mergeCell ref="D604:D607"/>
    <mergeCell ref="D628:D629"/>
    <mergeCell ref="D633:D635"/>
    <mergeCell ref="D636:D639"/>
    <mergeCell ref="D640:D642"/>
    <mergeCell ref="D643:D645"/>
    <mergeCell ref="D646:D647"/>
    <mergeCell ref="D648:D652"/>
    <mergeCell ref="D661:D664"/>
    <mergeCell ref="D665:D668"/>
    <mergeCell ref="D669:D672"/>
    <mergeCell ref="D673:D676"/>
    <mergeCell ref="D677:D679"/>
    <mergeCell ref="D680:D682"/>
    <mergeCell ref="D684:D686"/>
    <mergeCell ref="D687:D689"/>
    <mergeCell ref="D691:D693"/>
    <mergeCell ref="D694:D696"/>
    <mergeCell ref="D697:D699"/>
    <mergeCell ref="D700:D702"/>
    <mergeCell ref="D703:D705"/>
    <mergeCell ref="D706:D708"/>
    <mergeCell ref="D709:D711"/>
    <mergeCell ref="D714:D716"/>
    <mergeCell ref="D717:D719"/>
    <mergeCell ref="D720:D722"/>
    <mergeCell ref="D723:D725"/>
    <mergeCell ref="D726:D728"/>
    <mergeCell ref="D743:D744"/>
    <mergeCell ref="D792:D795"/>
    <mergeCell ref="D800:D801"/>
    <mergeCell ref="E3:E8"/>
    <mergeCell ref="E9:E15"/>
    <mergeCell ref="E16:E19"/>
    <mergeCell ref="E24:E34"/>
    <mergeCell ref="E35:E38"/>
    <mergeCell ref="E39:E40"/>
    <mergeCell ref="E41:E44"/>
    <mergeCell ref="E45:E47"/>
    <mergeCell ref="E48:E51"/>
    <mergeCell ref="E52:E56"/>
    <mergeCell ref="E63:E66"/>
    <mergeCell ref="E67:E70"/>
    <mergeCell ref="E72:E74"/>
    <mergeCell ref="E75:E77"/>
    <mergeCell ref="E79:E81"/>
    <mergeCell ref="E82:E84"/>
    <mergeCell ref="E85:E87"/>
    <mergeCell ref="E88:E90"/>
    <mergeCell ref="E91:E93"/>
    <mergeCell ref="E94:E96"/>
    <mergeCell ref="E97:E99"/>
    <mergeCell ref="E100:E102"/>
    <mergeCell ref="E103:E105"/>
    <mergeCell ref="E106:E108"/>
    <mergeCell ref="E118:E119"/>
    <mergeCell ref="E144:E147"/>
    <mergeCell ref="E149:E152"/>
    <mergeCell ref="E153:E161"/>
    <mergeCell ref="E162:E163"/>
    <mergeCell ref="E166:E170"/>
    <mergeCell ref="E171:E177"/>
    <mergeCell ref="E178:E181"/>
    <mergeCell ref="E182:E184"/>
    <mergeCell ref="E185:E187"/>
    <mergeCell ref="E188:E191"/>
    <mergeCell ref="E194:E195"/>
    <mergeCell ref="E196:E197"/>
    <mergeCell ref="E200:E202"/>
    <mergeCell ref="E203:E206"/>
    <mergeCell ref="E208:E215"/>
    <mergeCell ref="E216:E221"/>
    <mergeCell ref="E223:E229"/>
    <mergeCell ref="E230:E231"/>
    <mergeCell ref="E234:E237"/>
    <mergeCell ref="E238:E239"/>
    <mergeCell ref="E240:E241"/>
    <mergeCell ref="E243:E244"/>
    <mergeCell ref="E248:E250"/>
    <mergeCell ref="E251:E252"/>
    <mergeCell ref="E255:E257"/>
    <mergeCell ref="E259:E260"/>
    <mergeCell ref="E261:E266"/>
    <mergeCell ref="E268:E271"/>
    <mergeCell ref="E272:E273"/>
    <mergeCell ref="E274:E275"/>
    <mergeCell ref="E286:E287"/>
    <mergeCell ref="E303:E304"/>
    <mergeCell ref="E306:E312"/>
    <mergeCell ref="E314:E317"/>
    <mergeCell ref="E318:E321"/>
    <mergeCell ref="E322:E325"/>
    <mergeCell ref="E326:E329"/>
    <mergeCell ref="E330:E333"/>
    <mergeCell ref="E334:E337"/>
    <mergeCell ref="E338:E341"/>
    <mergeCell ref="E342:E345"/>
    <mergeCell ref="E347:E349"/>
    <mergeCell ref="E350:E352"/>
    <mergeCell ref="E354:E355"/>
    <mergeCell ref="E357:E358"/>
    <mergeCell ref="E359:E360"/>
    <mergeCell ref="E362:E364"/>
    <mergeCell ref="E365:E367"/>
    <mergeCell ref="E368:E370"/>
    <mergeCell ref="E371:E373"/>
    <mergeCell ref="E374:E376"/>
    <mergeCell ref="E377:E379"/>
    <mergeCell ref="E380:E382"/>
    <mergeCell ref="E383:E385"/>
    <mergeCell ref="E386:E388"/>
    <mergeCell ref="E389:E391"/>
    <mergeCell ref="E392:E394"/>
    <mergeCell ref="E395:E397"/>
    <mergeCell ref="E423:E424"/>
    <mergeCell ref="E438:E445"/>
    <mergeCell ref="E447:E449"/>
    <mergeCell ref="E450:E452"/>
    <mergeCell ref="E478:E479"/>
    <mergeCell ref="E487:E490"/>
    <mergeCell ref="E499:E500"/>
    <mergeCell ref="E506:E509"/>
    <mergeCell ref="E511:E512"/>
    <mergeCell ref="E513:E514"/>
    <mergeCell ref="E515:E518"/>
    <mergeCell ref="E519:E521"/>
    <mergeCell ref="E522:E523"/>
    <mergeCell ref="E524:E525"/>
    <mergeCell ref="E527:E543"/>
    <mergeCell ref="E545:E550"/>
    <mergeCell ref="E552:E558"/>
    <mergeCell ref="E559:E564"/>
    <mergeCell ref="E565:E574"/>
    <mergeCell ref="E575:E577"/>
    <mergeCell ref="E578:E579"/>
    <mergeCell ref="E580:E583"/>
    <mergeCell ref="E585:E589"/>
    <mergeCell ref="E590:E596"/>
    <mergeCell ref="E597:E600"/>
    <mergeCell ref="E601:E603"/>
    <mergeCell ref="E604:E607"/>
    <mergeCell ref="E628:E629"/>
    <mergeCell ref="E633:E635"/>
    <mergeCell ref="E636:E639"/>
    <mergeCell ref="E640:E642"/>
    <mergeCell ref="E643:E645"/>
    <mergeCell ref="E646:E647"/>
    <mergeCell ref="E648:E652"/>
    <mergeCell ref="E661:E664"/>
    <mergeCell ref="E665:E668"/>
    <mergeCell ref="E669:E672"/>
    <mergeCell ref="E673:E676"/>
    <mergeCell ref="E677:E679"/>
    <mergeCell ref="E680:E682"/>
    <mergeCell ref="E684:E686"/>
    <mergeCell ref="E687:E689"/>
    <mergeCell ref="E691:E693"/>
    <mergeCell ref="E694:E696"/>
    <mergeCell ref="E697:E699"/>
    <mergeCell ref="E700:E702"/>
    <mergeCell ref="E703:E705"/>
    <mergeCell ref="E706:E708"/>
    <mergeCell ref="E709:E711"/>
    <mergeCell ref="E714:E716"/>
    <mergeCell ref="E717:E719"/>
    <mergeCell ref="E720:E722"/>
    <mergeCell ref="E723:E725"/>
    <mergeCell ref="E726:E728"/>
    <mergeCell ref="E743:E744"/>
    <mergeCell ref="E792:E795"/>
    <mergeCell ref="E800:E80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招标清单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王润新</cp:lastModifiedBy>
  <dcterms:created xsi:type="dcterms:W3CDTF">2020-12-20T14:40:00Z</dcterms:created>
  <dcterms:modified xsi:type="dcterms:W3CDTF">2021-02-18T03:43:14Z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