
<file path=[Content_Types].xml><?xml version="1.0" encoding="utf-8"?>
<Types xmlns="http://schemas.openxmlformats.org/package/2006/content-types">
  <Default Extension="gif" ContentType="image/gif"/>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300" tabRatio="901"/>
  </bookViews>
  <sheets>
    <sheet name="汇总表" sheetId="1" r:id="rId1"/>
    <sheet name="化学创新实验室1" sheetId="6" r:id="rId2"/>
    <sheet name="化学创新实验室2" sheetId="8" r:id="rId3"/>
    <sheet name="化学实验室" sheetId="9" r:id="rId4"/>
    <sheet name="危化品储藏室" sheetId="10" r:id="rId5"/>
    <sheet name="化学仪器、药品室" sheetId="11" r:id="rId6"/>
    <sheet name="生物创新实验室1" sheetId="12" r:id="rId7"/>
    <sheet name="生物创新实验室2" sheetId="14" r:id="rId8"/>
    <sheet name="生物准备室" sheetId="13" r:id="rId9"/>
    <sheet name="生物仪器室" sheetId="15" r:id="rId10"/>
    <sheet name="物理创新实验室1" sheetId="16" r:id="rId11"/>
    <sheet name="物理创新实验室2" sheetId="17" r:id="rId12"/>
    <sheet name="物理准备室" sheetId="18" r:id="rId13"/>
    <sheet name="物理仪器室" sheetId="19" r:id="rId14"/>
    <sheet name="化学实验室仪器" sheetId="3" r:id="rId15"/>
    <sheet name="生物实验室仪器" sheetId="5" r:id="rId16"/>
    <sheet name="物理实验室仪器" sheetId="4" r:id="rId17"/>
  </sheets>
  <externalReferences>
    <externalReference r:id="rId18"/>
    <externalReference r:id="rId19"/>
    <externalReference r:id="rId20"/>
  </externalReferences>
  <definedNames>
    <definedName name="_xlnm._FilterDatabase" localSheetId="14" hidden="1">化学实验室仪器!$A$1:$G$125</definedName>
    <definedName name="_xlnm._FilterDatabase" localSheetId="15" hidden="1">生物实验室仪器!$A$2:$G$136</definedName>
    <definedName name="_xlnm._FilterDatabase" localSheetId="16" hidden="1">物理实验室仪器!$A$2:$G$236</definedName>
    <definedName name="_xlnm._FilterDatabase" localSheetId="1" hidden="1">化学创新实验室1!$A$1:$G$34</definedName>
    <definedName name="_xlnm._FilterDatabase" localSheetId="2" hidden="1">化学创新实验室2!$A$1:$G$34</definedName>
    <definedName name="_xlnm._FilterDatabase" localSheetId="3" hidden="1">化学实验室!$A$1:$G$14</definedName>
    <definedName name="_xlnm._FilterDatabase" localSheetId="4" hidden="1">危化品储藏室!$A$1:$G$14</definedName>
    <definedName name="_xlnm.Print_Area" localSheetId="4">危化品储藏室!$A$1:$G$14</definedName>
    <definedName name="_xlnm._FilterDatabase" localSheetId="5" hidden="1">化学仪器、药品室!$A$1:$G$6</definedName>
    <definedName name="_xlnm.Print_Area" localSheetId="5">化学仪器、药品室!$A$1:$G$6</definedName>
    <definedName name="_xlnm._FilterDatabase" localSheetId="6" hidden="1">生物创新实验室1!$A$1:$G$24</definedName>
    <definedName name="_xlnm.Print_Area" localSheetId="6">生物创新实验室1!$A$1:$G$24</definedName>
    <definedName name="_xlnm._FilterDatabase" localSheetId="8" hidden="1">生物准备室!$A$1:$G$13</definedName>
    <definedName name="_xlnm.Print_Area" localSheetId="8">生物准备室!$A$1:$G$13</definedName>
    <definedName name="_xlnm._FilterDatabase" localSheetId="7" hidden="1">生物创新实验室2!$A$3:$G$23</definedName>
    <definedName name="_xlnm.Print_Area" localSheetId="7">生物创新实验室2!$A$1:$G$24</definedName>
    <definedName name="_xlnm._FilterDatabase" localSheetId="9" hidden="1">生物仪器室!$A$1:$G$6</definedName>
    <definedName name="_xlnm.Print_Area" localSheetId="9">生物仪器室!$A$1:$G$6</definedName>
    <definedName name="_xlnm._FilterDatabase" localSheetId="10" hidden="1">物理创新实验室1!$A$1:$G$18</definedName>
    <definedName name="_xlnm.Print_Area" localSheetId="10">物理创新实验室1!$A$1:$G$18</definedName>
    <definedName name="_xlnm._FilterDatabase" localSheetId="11" hidden="1">物理创新实验室2!#REF!</definedName>
    <definedName name="_xlnm.Print_Area" localSheetId="11">物理创新实验室2!$A$1:$G$18</definedName>
    <definedName name="_xlnm._FilterDatabase" localSheetId="12" hidden="1">物理准备室!$A$1:$G$7</definedName>
    <definedName name="_xlnm.Print_Area" localSheetId="12">物理准备室!$A$1:$G$7</definedName>
    <definedName name="_xlnm._FilterDatabase" localSheetId="13" hidden="1">物理仪器室!$A$1:$G$6</definedName>
    <definedName name="_xlnm.Print_Area" localSheetId="13">物理仪器室!$A$1:$G$6</definedName>
    <definedName name="_xlnm.Print_Area" localSheetId="14">化学实验室仪器!$A$1:$F$125</definedName>
    <definedName name="_xlnm.Print_Area" localSheetId="16">物理实验室仪器!$A$1:$F$236</definedName>
    <definedName name="_xlnm.Print_Area" localSheetId="15">生物实验室仪器!$A$1:$F$136</definedName>
    <definedName name="QF_SYS_CALC_DECIMAL">[1]Parameters!$E$27</definedName>
    <definedName name="QF_SYS_CURRENCY1">[1]Parameters!$D$34</definedName>
    <definedName name="QF_SYS_LISTPRICECURRENCY_CUSTOM">[2]Parameters!$C$16</definedName>
    <definedName name="QF_SYS_SHIPPING1">[1]Parameters!$D$33</definedName>
    <definedName name="QF_SYS_TRADETERM1">[1]Parameters!$D$32</definedName>
    <definedName name="产品状态">[3]设置!$A$1:$A$65536</definedName>
    <definedName name="订货周期">[3]设置!$B$1:$B$65536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94" name="ID_C1998BB85F454121BDC1692FF0CC5075" descr="1_三联高低位水槽"/>
        <xdr:cNvPicPr>
          <a:picLocks noChangeAspect="1"/>
        </xdr:cNvPicPr>
      </xdr:nvPicPr>
      <xdr:blipFill>
        <a:blip r:embed="rId1"/>
        <a:stretch>
          <a:fillRect/>
        </a:stretch>
      </xdr:blipFill>
      <xdr:spPr>
        <a:xfrm>
          <a:off x="12361545" y="58508265"/>
          <a:ext cx="673735" cy="1278255"/>
        </a:xfrm>
        <a:prstGeom prst="rect">
          <a:avLst/>
        </a:prstGeom>
      </xdr:spPr>
    </xdr:pic>
  </etc:cellImage>
  <etc:cellImage>
    <xdr:pic>
      <xdr:nvPicPr>
        <xdr:cNvPr id="111" name="ID_865AEF4631FB4BA18926FB908A20E93F" descr="1673058092488"/>
        <xdr:cNvPicPr>
          <a:picLocks noChangeAspect="1"/>
        </xdr:cNvPicPr>
      </xdr:nvPicPr>
      <xdr:blipFill>
        <a:blip r:embed="rId2"/>
        <a:stretch>
          <a:fillRect/>
        </a:stretch>
      </xdr:blipFill>
      <xdr:spPr>
        <a:xfrm>
          <a:off x="12138660" y="85419565"/>
          <a:ext cx="1381760" cy="730885"/>
        </a:xfrm>
        <a:prstGeom prst="rect">
          <a:avLst/>
        </a:prstGeom>
      </xdr:spPr>
    </xdr:pic>
  </etc:cellImage>
  <etc:cellImage>
    <xdr:pic>
      <xdr:nvPicPr>
        <xdr:cNvPr id="62" name="ID_DF92FBE73F5344EFBE097A8805FD9AA8" descr="3M全钢陶瓷讲台（亚马逊蓝）"/>
        <xdr:cNvPicPr>
          <a:picLocks noChangeAspect="1"/>
        </xdr:cNvPicPr>
      </xdr:nvPicPr>
      <xdr:blipFill>
        <a:blip r:embed="rId3"/>
        <a:stretch>
          <a:fillRect/>
        </a:stretch>
      </xdr:blipFill>
      <xdr:spPr>
        <a:xfrm>
          <a:off x="10767060" y="1036320"/>
          <a:ext cx="1422400" cy="1172845"/>
        </a:xfrm>
        <a:prstGeom prst="rect">
          <a:avLst/>
        </a:prstGeom>
      </xdr:spPr>
    </xdr:pic>
  </etc:cellImage>
  <etc:cellImage>
    <xdr:pic>
      <xdr:nvPicPr>
        <xdr:cNvPr id="58" name="ID_46BF5C510C4846479AF4659379CE9A15" descr="C:\Users\86133\Desktop\水槽.png水槽"/>
        <xdr:cNvPicPr>
          <a:picLocks noChangeAspect="1"/>
        </xdr:cNvPicPr>
      </xdr:nvPicPr>
      <xdr:blipFill>
        <a:blip r:embed="rId4"/>
        <a:srcRect/>
        <a:stretch>
          <a:fillRect/>
        </a:stretch>
      </xdr:blipFill>
      <xdr:spPr>
        <a:xfrm>
          <a:off x="11245215" y="2602230"/>
          <a:ext cx="607695" cy="421640"/>
        </a:xfrm>
        <a:prstGeom prst="rect">
          <a:avLst/>
        </a:prstGeom>
      </xdr:spPr>
    </xdr:pic>
  </etc:cellImage>
  <etc:cellImage>
    <xdr:pic>
      <xdr:nvPicPr>
        <xdr:cNvPr id="60" name="ID_E42C55F241514C27B8F9CBA70FEE09D9" descr="1_洗眼器"/>
        <xdr:cNvPicPr>
          <a:picLocks noChangeAspect="1"/>
        </xdr:cNvPicPr>
      </xdr:nvPicPr>
      <xdr:blipFill>
        <a:blip r:embed="rId5"/>
        <a:stretch>
          <a:fillRect/>
        </a:stretch>
      </xdr:blipFill>
      <xdr:spPr>
        <a:xfrm>
          <a:off x="11313160" y="3331210"/>
          <a:ext cx="139065" cy="382905"/>
        </a:xfrm>
        <a:prstGeom prst="rect">
          <a:avLst/>
        </a:prstGeom>
      </xdr:spPr>
    </xdr:pic>
  </etc:cellImage>
  <etc:cellImage>
    <xdr:pic>
      <xdr:nvPicPr>
        <xdr:cNvPr id="61" name="ID_A4A5DEAAECF044AC80A01E963B674EE2" descr="1_紧急喷淋"/>
        <xdr:cNvPicPr>
          <a:picLocks noChangeAspect="1"/>
        </xdr:cNvPicPr>
      </xdr:nvPicPr>
      <xdr:blipFill>
        <a:blip r:embed="rId6"/>
        <a:stretch>
          <a:fillRect/>
        </a:stretch>
      </xdr:blipFill>
      <xdr:spPr>
        <a:xfrm>
          <a:off x="11418570" y="4109085"/>
          <a:ext cx="257175" cy="751840"/>
        </a:xfrm>
        <a:prstGeom prst="rect">
          <a:avLst/>
        </a:prstGeom>
      </xdr:spPr>
    </xdr:pic>
  </etc:cellImage>
  <etc:cellImage>
    <xdr:pic>
      <xdr:nvPicPr>
        <xdr:cNvPr id="64" name="ID_4BE80F231B2540A0871D1BEAA3B27C4C" descr="S款-陶瓷（亚马逊蓝）"/>
        <xdr:cNvPicPr>
          <a:picLocks noChangeAspect="1"/>
        </xdr:cNvPicPr>
      </xdr:nvPicPr>
      <xdr:blipFill>
        <a:blip r:embed="rId7"/>
        <a:srcRect l="18746" t="24918" r="19398"/>
        <a:stretch>
          <a:fillRect/>
        </a:stretch>
      </xdr:blipFill>
      <xdr:spPr>
        <a:xfrm>
          <a:off x="10967085" y="6187440"/>
          <a:ext cx="1260475" cy="1295400"/>
        </a:xfrm>
        <a:prstGeom prst="rect">
          <a:avLst/>
        </a:prstGeom>
      </xdr:spPr>
    </xdr:pic>
  </etc:cellImage>
  <etc:cellImage>
    <xdr:pic>
      <xdr:nvPicPr>
        <xdr:cNvPr id="63" name="ID_441F5DB59E9242E5B2C1B5E6A56AF882"/>
        <xdr:cNvPicPr>
          <a:picLocks noChangeAspect="1"/>
        </xdr:cNvPicPr>
      </xdr:nvPicPr>
      <xdr:blipFill>
        <a:blip r:embed="rId8">
          <a:clrChange>
            <a:clrFrom>
              <a:srgbClr val="FFFFFF">
                <a:alpha val="100000"/>
              </a:srgbClr>
            </a:clrFrom>
            <a:clrTo>
              <a:srgbClr val="FFFFFF">
                <a:alpha val="100000"/>
                <a:alpha val="0"/>
              </a:srgbClr>
            </a:clrTo>
          </a:clrChange>
        </a:blip>
        <a:stretch>
          <a:fillRect/>
        </a:stretch>
      </xdr:blipFill>
      <xdr:spPr>
        <a:xfrm>
          <a:off x="11163935" y="10142220"/>
          <a:ext cx="749300" cy="763270"/>
        </a:xfrm>
        <a:prstGeom prst="rect">
          <a:avLst/>
        </a:prstGeom>
        <a:noFill/>
        <a:ln w="9525">
          <a:noFill/>
        </a:ln>
      </xdr:spPr>
    </xdr:pic>
  </etc:cellImage>
  <etc:cellImage>
    <xdr:pic>
      <xdr:nvPicPr>
        <xdr:cNvPr id="65" name="ID_42602ACD61AD4464A4843A9C7D468238" descr="新铝陶瓷新瓷绿"/>
        <xdr:cNvPicPr>
          <a:picLocks noChangeAspect="1"/>
        </xdr:cNvPicPr>
      </xdr:nvPicPr>
      <xdr:blipFill>
        <a:blip r:embed="rId9"/>
        <a:srcRect l="70641" t="59245" r="10676" b="10189"/>
        <a:stretch>
          <a:fillRect/>
        </a:stretch>
      </xdr:blipFill>
      <xdr:spPr>
        <a:xfrm>
          <a:off x="11214100" y="13622020"/>
          <a:ext cx="629920" cy="867410"/>
        </a:xfrm>
        <a:prstGeom prst="rect">
          <a:avLst/>
        </a:prstGeom>
      </xdr:spPr>
    </xdr:pic>
  </etc:cellImage>
  <etc:cellImage>
    <xdr:pic>
      <xdr:nvPicPr>
        <xdr:cNvPr id="67" name="ID_818199DFEDC94AB191CEFA378F48DCD5" descr="1673058092488"/>
        <xdr:cNvPicPr>
          <a:picLocks noChangeAspect="1"/>
        </xdr:cNvPicPr>
      </xdr:nvPicPr>
      <xdr:blipFill>
        <a:blip r:embed="rId10"/>
        <a:stretch>
          <a:fillRect/>
        </a:stretch>
      </xdr:blipFill>
      <xdr:spPr>
        <a:xfrm>
          <a:off x="10850880" y="17861915"/>
          <a:ext cx="1269365" cy="755650"/>
        </a:xfrm>
        <a:prstGeom prst="rect">
          <a:avLst/>
        </a:prstGeom>
      </xdr:spPr>
    </xdr:pic>
  </etc:cellImage>
  <etc:cellImage>
    <xdr:pic>
      <xdr:nvPicPr>
        <xdr:cNvPr id="70" name="ID_86CA874CD3AF48689FF576757C9F3AC8" descr="1_万向吸风罩"/>
        <xdr:cNvPicPr>
          <a:picLocks noChangeAspect="1"/>
        </xdr:cNvPicPr>
      </xdr:nvPicPr>
      <xdr:blipFill>
        <a:blip r:embed="rId11"/>
        <a:stretch>
          <a:fillRect/>
        </a:stretch>
      </xdr:blipFill>
      <xdr:spPr>
        <a:xfrm>
          <a:off x="11226800" y="20526375"/>
          <a:ext cx="584835" cy="916940"/>
        </a:xfrm>
        <a:prstGeom prst="rect">
          <a:avLst/>
        </a:prstGeom>
      </xdr:spPr>
    </xdr:pic>
  </etc:cellImage>
  <etc:cellImage>
    <xdr:pic>
      <xdr:nvPicPr>
        <xdr:cNvPr id="69" name="ID_466D2FC66C6E49AC8C5632B99C57346D"/>
        <xdr:cNvPicPr>
          <a:picLocks noChangeAspect="1" noChangeArrowheads="1"/>
        </xdr:cNvPicPr>
      </xdr:nvPicPr>
      <xdr:blipFill>
        <a:blip r:embed="rId12">
          <a:clrChange>
            <a:clrFrom>
              <a:srgbClr val="FFFFFF">
                <a:alpha val="100000"/>
              </a:srgbClr>
            </a:clrFrom>
            <a:clrTo>
              <a:srgbClr val="FFFFFF">
                <a:alpha val="100000"/>
                <a:alpha val="0"/>
              </a:srgbClr>
            </a:clrTo>
          </a:clrChange>
        </a:blip>
        <a:srcRect/>
        <a:stretch>
          <a:fillRect/>
        </a:stretch>
      </xdr:blipFill>
      <xdr:spPr>
        <a:xfrm>
          <a:off x="11155680" y="22898735"/>
          <a:ext cx="622935" cy="778510"/>
        </a:xfrm>
        <a:prstGeom prst="rect">
          <a:avLst/>
        </a:prstGeom>
        <a:noFill/>
        <a:ln w="1">
          <a:noFill/>
          <a:miter lim="800000"/>
          <a:headEnd/>
          <a:tailEnd type="none" w="med" len="med"/>
        </a:ln>
        <a:effectLst/>
      </xdr:spPr>
    </xdr:pic>
  </etc:cellImage>
  <etc:cellImage>
    <xdr:pic>
      <xdr:nvPicPr>
        <xdr:cNvPr id="71" name="ID_95CB14B1E01045F290A9EDB34ABC4CD7"/>
        <xdr:cNvPicPr>
          <a:picLocks noChangeAspect="1"/>
        </xdr:cNvPicPr>
      </xdr:nvPicPr>
      <xdr:blipFill>
        <a:blip r:embed="rId13">
          <a:clrChange>
            <a:clrFrom>
              <a:srgbClr val="FFFFFF">
                <a:alpha val="100000"/>
              </a:srgbClr>
            </a:clrFrom>
            <a:clrTo>
              <a:srgbClr val="FFFFFF">
                <a:alpha val="100000"/>
                <a:alpha val="0"/>
              </a:srgbClr>
            </a:clrTo>
          </a:clrChange>
        </a:blip>
        <a:stretch>
          <a:fillRect/>
        </a:stretch>
      </xdr:blipFill>
      <xdr:spPr>
        <a:xfrm>
          <a:off x="10921365" y="23585805"/>
          <a:ext cx="1219200" cy="1045210"/>
        </a:xfrm>
        <a:prstGeom prst="rect">
          <a:avLst/>
        </a:prstGeom>
        <a:noFill/>
        <a:ln w="9525">
          <a:noFill/>
        </a:ln>
      </xdr:spPr>
    </xdr:pic>
  </etc:cellImage>
  <etc:cellImage>
    <xdr:pic>
      <xdr:nvPicPr>
        <xdr:cNvPr id="79" name="ID_90DEC86BBB254DF9B01BDF046005589B" descr="3000x1200x800（带水）"/>
        <xdr:cNvPicPr>
          <a:picLocks noChangeAspect="1"/>
        </xdr:cNvPicPr>
      </xdr:nvPicPr>
      <xdr:blipFill>
        <a:blip r:embed="rId14"/>
        <a:srcRect l="13903" r="14101"/>
        <a:stretch>
          <a:fillRect/>
        </a:stretch>
      </xdr:blipFill>
      <xdr:spPr>
        <a:xfrm>
          <a:off x="10911840" y="40297735"/>
          <a:ext cx="1162050" cy="913765"/>
        </a:xfrm>
        <a:prstGeom prst="rect">
          <a:avLst/>
        </a:prstGeom>
      </xdr:spPr>
    </xdr:pic>
  </etc:cellImage>
  <etc:cellImage>
    <xdr:pic>
      <xdr:nvPicPr>
        <xdr:cNvPr id="77" name="ID_0D9FF057776245B9BB57A0C693B72D07"/>
        <xdr:cNvPicPr>
          <a:picLocks noChangeAspect="1"/>
        </xdr:cNvPicPr>
      </xdr:nvPicPr>
      <xdr:blipFill>
        <a:blip r:embed="rId15">
          <a:clrChange>
            <a:clrFrom>
              <a:srgbClr val="FFFFFF">
                <a:alpha val="100000"/>
              </a:srgbClr>
            </a:clrFrom>
            <a:clrTo>
              <a:srgbClr val="FFFFFF">
                <a:alpha val="100000"/>
                <a:alpha val="0"/>
              </a:srgbClr>
            </a:clrTo>
          </a:clrChange>
        </a:blip>
        <a:stretch>
          <a:fillRect/>
        </a:stretch>
      </xdr:blipFill>
      <xdr:spPr>
        <a:xfrm>
          <a:off x="11280140" y="42266235"/>
          <a:ext cx="485140" cy="426720"/>
        </a:xfrm>
        <a:prstGeom prst="rect">
          <a:avLst/>
        </a:prstGeom>
        <a:noFill/>
        <a:ln w="9525">
          <a:noFill/>
        </a:ln>
      </xdr:spPr>
    </xdr:pic>
  </etc:cellImage>
  <etc:cellImage>
    <xdr:pic>
      <xdr:nvPicPr>
        <xdr:cNvPr id="78" name="ID_EEA19DFA4B604E8DA68C9CCA5C2815C3" descr="C:\Users\86133\Desktop\高校水龙头.png高校水龙头"/>
        <xdr:cNvPicPr>
          <a:picLocks noChangeAspect="1"/>
        </xdr:cNvPicPr>
      </xdr:nvPicPr>
      <xdr:blipFill>
        <a:blip r:embed="rId16"/>
        <a:srcRect/>
        <a:stretch>
          <a:fillRect/>
        </a:stretch>
      </xdr:blipFill>
      <xdr:spPr>
        <a:xfrm>
          <a:off x="11337925" y="42953940"/>
          <a:ext cx="423545" cy="568325"/>
        </a:xfrm>
        <a:prstGeom prst="rect">
          <a:avLst/>
        </a:prstGeom>
      </xdr:spPr>
    </xdr:pic>
  </etc:cellImage>
  <etc:cellImage>
    <xdr:pic>
      <xdr:nvPicPr>
        <xdr:cNvPr id="72" name="ID_56B2C024510D46498C4E6B1ADBE13729" descr="双层铝波"/>
        <xdr:cNvPicPr>
          <a:picLocks noChangeAspect="1"/>
        </xdr:cNvPicPr>
      </xdr:nvPicPr>
      <xdr:blipFill>
        <a:blip r:embed="rId17"/>
        <a:stretch>
          <a:fillRect/>
        </a:stretch>
      </xdr:blipFill>
      <xdr:spPr>
        <a:xfrm>
          <a:off x="11233150" y="43505755"/>
          <a:ext cx="669290" cy="514350"/>
        </a:xfrm>
        <a:prstGeom prst="rect">
          <a:avLst/>
        </a:prstGeom>
      </xdr:spPr>
    </xdr:pic>
  </etc:cellImage>
  <etc:cellImage>
    <xdr:pic>
      <xdr:nvPicPr>
        <xdr:cNvPr id="73" name="ID_F15045340CF4425BA105DFE72268AEA3" descr="1_滴水架"/>
        <xdr:cNvPicPr>
          <a:picLocks noChangeAspect="1"/>
        </xdr:cNvPicPr>
      </xdr:nvPicPr>
      <xdr:blipFill>
        <a:blip r:embed="rId18"/>
        <a:stretch>
          <a:fillRect/>
        </a:stretch>
      </xdr:blipFill>
      <xdr:spPr>
        <a:xfrm>
          <a:off x="11389360" y="44163615"/>
          <a:ext cx="410210" cy="671830"/>
        </a:xfrm>
        <a:prstGeom prst="rect">
          <a:avLst/>
        </a:prstGeom>
      </xdr:spPr>
    </xdr:pic>
  </etc:cellImage>
  <etc:cellImage>
    <xdr:pic>
      <xdr:nvPicPr>
        <xdr:cNvPr id="100" name="ID_8FB0EADD181447C88EF73F8829D60515"/>
        <xdr:cNvPicPr>
          <a:picLocks noChangeAspect="1"/>
        </xdr:cNvPicPr>
      </xdr:nvPicPr>
      <xdr:blipFill>
        <a:blip r:embed="rId19"/>
        <a:stretch>
          <a:fillRect/>
        </a:stretch>
      </xdr:blipFill>
      <xdr:spPr>
        <a:xfrm>
          <a:off x="11189970" y="44774485"/>
          <a:ext cx="361950" cy="535305"/>
        </a:xfrm>
        <a:prstGeom prst="rect">
          <a:avLst/>
        </a:prstGeom>
      </xdr:spPr>
    </xdr:pic>
  </etc:cellImage>
  <etc:cellImage>
    <xdr:pic>
      <xdr:nvPicPr>
        <xdr:cNvPr id="80" name="ID_657EFAF7E65046E192C04726F80B4515"/>
        <xdr:cNvPicPr>
          <a:picLocks noChangeAspect="1"/>
        </xdr:cNvPicPr>
      </xdr:nvPicPr>
      <xdr:blipFill>
        <a:blip r:embed="rId20"/>
        <a:stretch>
          <a:fillRect/>
        </a:stretch>
      </xdr:blipFill>
      <xdr:spPr>
        <a:xfrm>
          <a:off x="10890885" y="45875575"/>
          <a:ext cx="639445" cy="1028700"/>
        </a:xfrm>
        <a:prstGeom prst="rect">
          <a:avLst/>
        </a:prstGeom>
        <a:noFill/>
        <a:ln w="9525">
          <a:noFill/>
        </a:ln>
      </xdr:spPr>
    </xdr:pic>
  </etc:cellImage>
  <etc:cellImage>
    <xdr:pic>
      <xdr:nvPicPr>
        <xdr:cNvPr id="75" name="ID_B2693209A71C4F2F93EB0DF13D718053" descr="图片1_副本"/>
        <xdr:cNvPicPr>
          <a:picLocks noChangeAspect="1"/>
        </xdr:cNvPicPr>
      </xdr:nvPicPr>
      <xdr:blipFill>
        <a:blip r:embed="rId21"/>
        <a:stretch>
          <a:fillRect/>
        </a:stretch>
      </xdr:blipFill>
      <xdr:spPr>
        <a:xfrm>
          <a:off x="11010900" y="47414180"/>
          <a:ext cx="461010" cy="645795"/>
        </a:xfrm>
        <a:prstGeom prst="rect">
          <a:avLst/>
        </a:prstGeom>
      </xdr:spPr>
    </xdr:pic>
  </etc:cellImage>
  <etc:cellImage>
    <xdr:pic>
      <xdr:nvPicPr>
        <xdr:cNvPr id="74" name="ID_95FF3D82F4AD4AC3A436572C79AA4F09" descr="C:\Users\86133\Desktop\补充\png\通风柜.png通风柜"/>
        <xdr:cNvPicPr>
          <a:picLocks noChangeAspect="1"/>
        </xdr:cNvPicPr>
      </xdr:nvPicPr>
      <xdr:blipFill>
        <a:blip r:embed="rId22"/>
        <a:srcRect/>
        <a:stretch>
          <a:fillRect/>
        </a:stretch>
      </xdr:blipFill>
      <xdr:spPr>
        <a:xfrm>
          <a:off x="11052175" y="48632110"/>
          <a:ext cx="704850" cy="1021715"/>
        </a:xfrm>
        <a:prstGeom prst="rect">
          <a:avLst/>
        </a:prstGeom>
      </xdr:spPr>
    </xdr:pic>
  </etc:cellImage>
  <etc:cellImage>
    <xdr:pic>
      <xdr:nvPicPr>
        <xdr:cNvPr id="93" name="ID_43ED34ABD55D42CC83A8142DCC0CD795" descr="C:\Users\86133\Desktop\2.png2"/>
        <xdr:cNvPicPr>
          <a:picLocks noChangeAspect="1"/>
        </xdr:cNvPicPr>
      </xdr:nvPicPr>
      <xdr:blipFill>
        <a:blip r:embed="rId23"/>
        <a:srcRect/>
        <a:stretch>
          <a:fillRect/>
        </a:stretch>
      </xdr:blipFill>
      <xdr:spPr>
        <a:xfrm>
          <a:off x="10977880" y="57714515"/>
          <a:ext cx="687705" cy="1266825"/>
        </a:xfrm>
        <a:prstGeom prst="rect">
          <a:avLst/>
        </a:prstGeom>
      </xdr:spPr>
    </xdr:pic>
  </etc:cellImage>
  <etc:cellImage>
    <xdr:pic>
      <xdr:nvPicPr>
        <xdr:cNvPr id="91" name="ID_572C3742AD664730A49375662E75043A" descr="C:\Users\86133\Desktop\PNG排列第二版-修改桌面颜色\1_毒品柜.png1_毒品柜"/>
        <xdr:cNvPicPr>
          <a:picLocks noChangeAspect="1"/>
        </xdr:cNvPicPr>
      </xdr:nvPicPr>
      <xdr:blipFill>
        <a:blip r:embed="rId24"/>
        <a:srcRect/>
        <a:stretch>
          <a:fillRect/>
        </a:stretch>
      </xdr:blipFill>
      <xdr:spPr>
        <a:xfrm>
          <a:off x="11178540" y="61096525"/>
          <a:ext cx="614680" cy="1195705"/>
        </a:xfrm>
        <a:prstGeom prst="rect">
          <a:avLst/>
        </a:prstGeom>
      </xdr:spPr>
    </xdr:pic>
  </etc:cellImage>
  <etc:cellImage>
    <xdr:pic>
      <xdr:nvPicPr>
        <xdr:cNvPr id="95" name="ID_B451E677AA614F2587AF3DF3AC4CC7EC" descr="1_洗眼器"/>
        <xdr:cNvPicPr>
          <a:picLocks noChangeAspect="1"/>
        </xdr:cNvPicPr>
      </xdr:nvPicPr>
      <xdr:blipFill>
        <a:blip r:embed="rId25"/>
        <a:stretch>
          <a:fillRect/>
        </a:stretch>
      </xdr:blipFill>
      <xdr:spPr>
        <a:xfrm>
          <a:off x="11475720" y="60450095"/>
          <a:ext cx="182880" cy="610235"/>
        </a:xfrm>
        <a:prstGeom prst="rect">
          <a:avLst/>
        </a:prstGeom>
      </xdr:spPr>
    </xdr:pic>
  </etc:cellImage>
  <etc:cellImage>
    <xdr:pic>
      <xdr:nvPicPr>
        <xdr:cNvPr id="92" name="ID_D9A81CA845BE40209F640059D996926F" descr="lALPDiQ3L21BVWDM_syq_170_254"/>
        <xdr:cNvPicPr>
          <a:picLocks noChangeAspect="1"/>
        </xdr:cNvPicPr>
      </xdr:nvPicPr>
      <xdr:blipFill>
        <a:blip r:embed="rId26"/>
        <a:stretch>
          <a:fillRect/>
        </a:stretch>
      </xdr:blipFill>
      <xdr:spPr>
        <a:xfrm>
          <a:off x="11101705" y="62677040"/>
          <a:ext cx="758190" cy="1415415"/>
        </a:xfrm>
        <a:prstGeom prst="rect">
          <a:avLst/>
        </a:prstGeom>
      </xdr:spPr>
    </xdr:pic>
  </etc:cellImage>
  <etc:cellImage>
    <xdr:pic>
      <xdr:nvPicPr>
        <xdr:cNvPr id="96" name="ID_56A30846E02041A5A16EB293D2B2EA31"/>
        <xdr:cNvPicPr>
          <a:picLocks noChangeAspect="1"/>
        </xdr:cNvPicPr>
      </xdr:nvPicPr>
      <xdr:blipFill>
        <a:blip r:embed="rId27"/>
        <a:stretch>
          <a:fillRect/>
        </a:stretch>
      </xdr:blipFill>
      <xdr:spPr>
        <a:xfrm>
          <a:off x="11077575" y="66915665"/>
          <a:ext cx="790575" cy="692150"/>
        </a:xfrm>
        <a:prstGeom prst="rect">
          <a:avLst/>
        </a:prstGeom>
      </xdr:spPr>
    </xdr:pic>
  </etc:cellImage>
  <etc:cellImage>
    <xdr:pic>
      <xdr:nvPicPr>
        <xdr:cNvPr id="97" name="ID_A0670C056B734963A0C43310A68DD00F"/>
        <xdr:cNvPicPr>
          <a:picLocks noChangeAspect="1"/>
        </xdr:cNvPicPr>
      </xdr:nvPicPr>
      <xdr:blipFill>
        <a:blip r:embed="rId28"/>
        <a:stretch>
          <a:fillRect/>
        </a:stretch>
      </xdr:blipFill>
      <xdr:spPr>
        <a:xfrm>
          <a:off x="11292840" y="67481450"/>
          <a:ext cx="360680" cy="723265"/>
        </a:xfrm>
        <a:prstGeom prst="rect">
          <a:avLst/>
        </a:prstGeom>
        <a:noFill/>
        <a:ln w="9525">
          <a:noFill/>
        </a:ln>
      </xdr:spPr>
    </xdr:pic>
  </etc:cellImage>
  <etc:cellImage>
    <xdr:pic>
      <xdr:nvPicPr>
        <xdr:cNvPr id="102" name="ID_8500D23E8FF841E1A08BDE4DE1F24F27"/>
        <xdr:cNvPicPr>
          <a:picLocks noChangeAspect="1"/>
        </xdr:cNvPicPr>
      </xdr:nvPicPr>
      <xdr:blipFill>
        <a:blip r:embed="rId29"/>
        <a:stretch>
          <a:fillRect/>
        </a:stretch>
      </xdr:blipFill>
      <xdr:spPr>
        <a:xfrm>
          <a:off x="11132820" y="72891650"/>
          <a:ext cx="597535" cy="1143000"/>
        </a:xfrm>
        <a:prstGeom prst="rect">
          <a:avLst/>
        </a:prstGeom>
        <a:noFill/>
        <a:ln w="9525">
          <a:noFill/>
        </a:ln>
      </xdr:spPr>
    </xdr:pic>
  </etc:cellImage>
  <etc:cellImage>
    <xdr:pic>
      <xdr:nvPicPr>
        <xdr:cNvPr id="103" name="ID_3460876D7A7E4F48B83210435264D216" descr="图片1_副本"/>
        <xdr:cNvPicPr>
          <a:picLocks noChangeAspect="1"/>
        </xdr:cNvPicPr>
      </xdr:nvPicPr>
      <xdr:blipFill>
        <a:blip r:embed="rId30"/>
        <a:stretch>
          <a:fillRect/>
        </a:stretch>
      </xdr:blipFill>
      <xdr:spPr>
        <a:xfrm>
          <a:off x="11243310" y="74354690"/>
          <a:ext cx="514350" cy="720725"/>
        </a:xfrm>
        <a:prstGeom prst="rect">
          <a:avLst/>
        </a:prstGeom>
      </xdr:spPr>
    </xdr:pic>
  </etc:cellImage>
  <etc:cellImage>
    <xdr:pic>
      <xdr:nvPicPr>
        <xdr:cNvPr id="106" name="ID_8821E16ADC184424BECAEBBFD503923F" descr="3M全钢陶瓷讲台（瓷青绿）"/>
        <xdr:cNvPicPr>
          <a:picLocks noChangeAspect="1"/>
        </xdr:cNvPicPr>
      </xdr:nvPicPr>
      <xdr:blipFill>
        <a:blip r:embed="rId31"/>
        <a:stretch>
          <a:fillRect/>
        </a:stretch>
      </xdr:blipFill>
      <xdr:spPr>
        <a:xfrm>
          <a:off x="10740390" y="82915760"/>
          <a:ext cx="1441450" cy="1207770"/>
        </a:xfrm>
        <a:prstGeom prst="rect">
          <a:avLst/>
        </a:prstGeom>
      </xdr:spPr>
    </xdr:pic>
  </etc:cellImage>
  <etc:cellImage>
    <xdr:pic>
      <xdr:nvPicPr>
        <xdr:cNvPr id="104" name="ID_5CA063C911A54317A739F7A1C21A2C79" descr="C:\Users\86133\Desktop\水槽.png水槽"/>
        <xdr:cNvPicPr>
          <a:picLocks noChangeAspect="1"/>
        </xdr:cNvPicPr>
      </xdr:nvPicPr>
      <xdr:blipFill>
        <a:blip r:embed="rId32"/>
        <a:srcRect/>
        <a:stretch>
          <a:fillRect/>
        </a:stretch>
      </xdr:blipFill>
      <xdr:spPr>
        <a:xfrm>
          <a:off x="11219180" y="84245450"/>
          <a:ext cx="588010" cy="396875"/>
        </a:xfrm>
        <a:prstGeom prst="rect">
          <a:avLst/>
        </a:prstGeom>
      </xdr:spPr>
    </xdr:pic>
  </etc:cellImage>
  <etc:cellImage>
    <xdr:pic>
      <xdr:nvPicPr>
        <xdr:cNvPr id="105" name="ID_5FCA5A8F9B5F41A3814885AE993C4220" descr="C:\Users\86133\Desktop\高校水龙头.png高校水龙头"/>
        <xdr:cNvPicPr>
          <a:picLocks noChangeAspect="1"/>
        </xdr:cNvPicPr>
      </xdr:nvPicPr>
      <xdr:blipFill>
        <a:blip r:embed="rId33"/>
        <a:srcRect/>
        <a:stretch>
          <a:fillRect/>
        </a:stretch>
      </xdr:blipFill>
      <xdr:spPr>
        <a:xfrm>
          <a:off x="11330305" y="85258275"/>
          <a:ext cx="396240" cy="530860"/>
        </a:xfrm>
        <a:prstGeom prst="rect">
          <a:avLst/>
        </a:prstGeom>
      </xdr:spPr>
    </xdr:pic>
  </etc:cellImage>
  <etc:cellImage>
    <xdr:pic>
      <xdr:nvPicPr>
        <xdr:cNvPr id="2" name="ID_D0D3DE6CE85D40C795E6B60B9D958E3F" descr="S款-陶瓷（瓷青绿）"/>
        <xdr:cNvPicPr>
          <a:picLocks noChangeAspect="1"/>
        </xdr:cNvPicPr>
      </xdr:nvPicPr>
      <xdr:blipFill>
        <a:blip r:embed="rId34"/>
        <a:srcRect l="17445" t="23637" r="15060"/>
        <a:stretch>
          <a:fillRect/>
        </a:stretch>
      </xdr:blipFill>
      <xdr:spPr>
        <a:xfrm>
          <a:off x="10940415" y="86827360"/>
          <a:ext cx="1203325" cy="1009650"/>
        </a:xfrm>
        <a:prstGeom prst="rect">
          <a:avLst/>
        </a:prstGeom>
      </xdr:spPr>
    </xdr:pic>
  </etc:cellImage>
  <etc:cellImage>
    <xdr:pic>
      <xdr:nvPicPr>
        <xdr:cNvPr id="3" name="ID_B68FE5C9ED8B448585EC3AE0C8700A16"/>
        <xdr:cNvPicPr>
          <a:picLocks noChangeAspect="1"/>
        </xdr:cNvPicPr>
      </xdr:nvPicPr>
      <xdr:blipFill>
        <a:blip r:embed="rId35">
          <a:clrChange>
            <a:clrFrom>
              <a:srgbClr val="FFFFFF">
                <a:alpha val="100000"/>
              </a:srgbClr>
            </a:clrFrom>
            <a:clrTo>
              <a:srgbClr val="FFFFFF">
                <a:alpha val="100000"/>
                <a:alpha val="0"/>
              </a:srgbClr>
            </a:clrTo>
          </a:clrChange>
        </a:blip>
        <a:stretch>
          <a:fillRect/>
        </a:stretch>
      </xdr:blipFill>
      <xdr:spPr>
        <a:xfrm>
          <a:off x="11138535" y="86907370"/>
          <a:ext cx="870585" cy="1019175"/>
        </a:xfrm>
        <a:prstGeom prst="rect">
          <a:avLst/>
        </a:prstGeom>
        <a:noFill/>
        <a:ln w="9525">
          <a:noFill/>
        </a:ln>
      </xdr:spPr>
    </xdr:pic>
  </etc:cellImage>
  <etc:cellImage>
    <xdr:pic>
      <xdr:nvPicPr>
        <xdr:cNvPr id="107" name="ID_AE377E54A7D0456783C75AD93BF8E6A8" descr="C:\Users\86133\Desktop\豆绿\学生凳（圆凳-豆绿色）_看图王.png学生凳（圆凳-豆绿色）_看图王"/>
        <xdr:cNvPicPr>
          <a:picLocks noChangeAspect="1"/>
        </xdr:cNvPicPr>
      </xdr:nvPicPr>
      <xdr:blipFill>
        <a:blip r:embed="rId36"/>
        <a:srcRect/>
        <a:stretch>
          <a:fillRect/>
        </a:stretch>
      </xdr:blipFill>
      <xdr:spPr>
        <a:xfrm>
          <a:off x="11320145" y="89613105"/>
          <a:ext cx="401955" cy="531495"/>
        </a:xfrm>
        <a:prstGeom prst="rect">
          <a:avLst/>
        </a:prstGeom>
      </xdr:spPr>
    </xdr:pic>
  </etc:cellImage>
  <etc:cellImage>
    <xdr:pic>
      <xdr:nvPicPr>
        <xdr:cNvPr id="113" name="ID_57094D7809E5497CAA4C9E86FEB33F4C"/>
        <xdr:cNvPicPr>
          <a:picLocks noChangeAspect="1"/>
        </xdr:cNvPicPr>
      </xdr:nvPicPr>
      <xdr:blipFill>
        <a:blip r:embed="rId37">
          <a:clrChange>
            <a:clrFrom>
              <a:srgbClr val="FFFFFF">
                <a:alpha val="100000"/>
              </a:srgbClr>
            </a:clrFrom>
            <a:clrTo>
              <a:srgbClr val="FFFFFF">
                <a:alpha val="100000"/>
                <a:alpha val="0"/>
              </a:srgbClr>
            </a:clrTo>
          </a:clrChange>
        </a:blip>
        <a:stretch>
          <a:fillRect/>
        </a:stretch>
      </xdr:blipFill>
      <xdr:spPr>
        <a:xfrm>
          <a:off x="10972800" y="93307535"/>
          <a:ext cx="1193800" cy="1111885"/>
        </a:xfrm>
        <a:prstGeom prst="rect">
          <a:avLst/>
        </a:prstGeom>
        <a:noFill/>
        <a:ln w="9525">
          <a:noFill/>
        </a:ln>
      </xdr:spPr>
    </xdr:pic>
  </etc:cellImage>
  <etc:cellImage>
    <xdr:pic>
      <xdr:nvPicPr>
        <xdr:cNvPr id="122" name="ID_60B7C7F713924DAF8D20CB5DAAD389A2" descr="05"/>
        <xdr:cNvPicPr>
          <a:picLocks noChangeAspect="1"/>
        </xdr:cNvPicPr>
      </xdr:nvPicPr>
      <xdr:blipFill>
        <a:blip r:embed="rId38"/>
        <a:srcRect l="10092" t="8645" r="13231" b="6607"/>
        <a:stretch>
          <a:fillRect/>
        </a:stretch>
      </xdr:blipFill>
      <xdr:spPr>
        <a:xfrm>
          <a:off x="10696575" y="108371640"/>
          <a:ext cx="1431925" cy="876300"/>
        </a:xfrm>
        <a:prstGeom prst="rect">
          <a:avLst/>
        </a:prstGeom>
      </xdr:spPr>
    </xdr:pic>
  </etc:cellImage>
  <etc:cellImage>
    <xdr:pic>
      <xdr:nvPicPr>
        <xdr:cNvPr id="121" name="ID_E1E10195C62D4A40BF5CCB6008D47D0F"/>
        <xdr:cNvPicPr>
          <a:picLocks noChangeAspect="1"/>
        </xdr:cNvPicPr>
      </xdr:nvPicPr>
      <xdr:blipFill>
        <a:blip r:embed="rId39">
          <a:clrChange>
            <a:clrFrom>
              <a:srgbClr val="FFFFFF">
                <a:alpha val="100000"/>
              </a:srgbClr>
            </a:clrFrom>
            <a:clrTo>
              <a:srgbClr val="FFFFFF">
                <a:alpha val="100000"/>
                <a:alpha val="0"/>
              </a:srgbClr>
            </a:clrTo>
          </a:clrChange>
        </a:blip>
        <a:stretch>
          <a:fillRect/>
        </a:stretch>
      </xdr:blipFill>
      <xdr:spPr>
        <a:xfrm>
          <a:off x="11153775" y="109838490"/>
          <a:ext cx="501015" cy="397510"/>
        </a:xfrm>
        <a:prstGeom prst="rect">
          <a:avLst/>
        </a:prstGeom>
        <a:noFill/>
        <a:ln w="9525">
          <a:noFill/>
        </a:ln>
      </xdr:spPr>
    </xdr:pic>
  </etc:cellImage>
  <etc:cellImage>
    <xdr:pic>
      <xdr:nvPicPr>
        <xdr:cNvPr id="115" name="ID_675E250DDEA746B18291F0A4290BAFCD" descr="C:\Users\86133\Desktop\高校水龙头.png高校水龙头"/>
        <xdr:cNvPicPr>
          <a:picLocks noChangeAspect="1"/>
        </xdr:cNvPicPr>
      </xdr:nvPicPr>
      <xdr:blipFill>
        <a:blip r:embed="rId40"/>
        <a:srcRect/>
        <a:stretch>
          <a:fillRect/>
        </a:stretch>
      </xdr:blipFill>
      <xdr:spPr>
        <a:xfrm>
          <a:off x="11426825" y="111006890"/>
          <a:ext cx="406400" cy="544830"/>
        </a:xfrm>
        <a:prstGeom prst="rect">
          <a:avLst/>
        </a:prstGeom>
      </xdr:spPr>
    </xdr:pic>
  </etc:cellImage>
  <etc:cellImage>
    <xdr:pic>
      <xdr:nvPicPr>
        <xdr:cNvPr id="116" name="ID_53FDACB266B447B99880D51F8C75B485" descr="双层铝波"/>
        <xdr:cNvPicPr>
          <a:picLocks noChangeAspect="1"/>
        </xdr:cNvPicPr>
      </xdr:nvPicPr>
      <xdr:blipFill>
        <a:blip r:embed="rId41"/>
        <a:stretch>
          <a:fillRect/>
        </a:stretch>
      </xdr:blipFill>
      <xdr:spPr>
        <a:xfrm>
          <a:off x="11296015" y="112259110"/>
          <a:ext cx="699135" cy="537845"/>
        </a:xfrm>
        <a:prstGeom prst="rect">
          <a:avLst/>
        </a:prstGeom>
      </xdr:spPr>
    </xdr:pic>
  </etc:cellImage>
  <etc:cellImage>
    <xdr:pic>
      <xdr:nvPicPr>
        <xdr:cNvPr id="123" name="ID_F764C3224DBC468680C990EA54058D47"/>
        <xdr:cNvPicPr>
          <a:picLocks noChangeAspect="1"/>
        </xdr:cNvPicPr>
      </xdr:nvPicPr>
      <xdr:blipFill>
        <a:blip r:embed="rId42"/>
        <a:stretch>
          <a:fillRect/>
        </a:stretch>
      </xdr:blipFill>
      <xdr:spPr>
        <a:xfrm>
          <a:off x="11412855" y="111493935"/>
          <a:ext cx="345440" cy="510540"/>
        </a:xfrm>
        <a:prstGeom prst="rect">
          <a:avLst/>
        </a:prstGeom>
      </xdr:spPr>
    </xdr:pic>
  </etc:cellImage>
  <etc:cellImage>
    <xdr:pic>
      <xdr:nvPicPr>
        <xdr:cNvPr id="117" name="ID_4F52E4AC1FD44CFFB5824B01AF9075C0" descr="1_滴水架"/>
        <xdr:cNvPicPr>
          <a:picLocks noChangeAspect="1"/>
        </xdr:cNvPicPr>
      </xdr:nvPicPr>
      <xdr:blipFill>
        <a:blip r:embed="rId43"/>
        <a:stretch>
          <a:fillRect/>
        </a:stretch>
      </xdr:blipFill>
      <xdr:spPr>
        <a:xfrm>
          <a:off x="11392535" y="113698020"/>
          <a:ext cx="393700" cy="642620"/>
        </a:xfrm>
        <a:prstGeom prst="rect">
          <a:avLst/>
        </a:prstGeom>
      </xdr:spPr>
    </xdr:pic>
  </etc:cellImage>
  <etc:cellImage>
    <xdr:pic>
      <xdr:nvPicPr>
        <xdr:cNvPr id="4" name="ID_7D9A91DE44F34B9783857F499187BA3B" descr="图片1_副本"/>
        <xdr:cNvPicPr>
          <a:picLocks noChangeAspect="1"/>
        </xdr:cNvPicPr>
      </xdr:nvPicPr>
      <xdr:blipFill>
        <a:blip r:embed="rId44"/>
        <a:stretch>
          <a:fillRect/>
        </a:stretch>
      </xdr:blipFill>
      <xdr:spPr>
        <a:xfrm>
          <a:off x="11257915" y="114565430"/>
          <a:ext cx="441325" cy="619125"/>
        </a:xfrm>
        <a:prstGeom prst="rect">
          <a:avLst/>
        </a:prstGeom>
      </xdr:spPr>
    </xdr:pic>
  </etc:cellImage>
  <etc:cellImage>
    <xdr:pic>
      <xdr:nvPicPr>
        <xdr:cNvPr id="118" name="ID_699EE09172374640995CB825A79CEB73" descr="C:\Users\86133\Desktop\2.png2"/>
        <xdr:cNvPicPr>
          <a:picLocks noChangeAspect="1"/>
        </xdr:cNvPicPr>
      </xdr:nvPicPr>
      <xdr:blipFill>
        <a:blip r:embed="rId45"/>
        <a:srcRect/>
        <a:stretch>
          <a:fillRect/>
        </a:stretch>
      </xdr:blipFill>
      <xdr:spPr>
        <a:xfrm>
          <a:off x="11006455" y="113685955"/>
          <a:ext cx="548640" cy="1050925"/>
        </a:xfrm>
        <a:prstGeom prst="rect">
          <a:avLst/>
        </a:prstGeom>
      </xdr:spPr>
    </xdr:pic>
  </etc:cellImage>
  <etc:cellImage>
    <xdr:pic>
      <xdr:nvPicPr>
        <xdr:cNvPr id="119" name="ID_137993BC648B47A3842DEC7DB17926EA" descr="41(2)"/>
        <xdr:cNvPicPr>
          <a:picLocks noChangeAspect="1"/>
        </xdr:cNvPicPr>
      </xdr:nvPicPr>
      <xdr:blipFill>
        <a:blip r:embed="rId46"/>
        <a:srcRect l="36994" r="27817"/>
        <a:stretch>
          <a:fillRect/>
        </a:stretch>
      </xdr:blipFill>
      <xdr:spPr>
        <a:xfrm>
          <a:off x="11181715" y="115404900"/>
          <a:ext cx="411480" cy="730885"/>
        </a:xfrm>
        <a:prstGeom prst="rect">
          <a:avLst/>
        </a:prstGeom>
      </xdr:spPr>
    </xdr:pic>
  </etc:cellImage>
  <etc:cellImage>
    <xdr:pic>
      <xdr:nvPicPr>
        <xdr:cNvPr id="126" name="ID_31E8AD9B0C124748AB10864132E475B0" descr="图片1_副本"/>
        <xdr:cNvPicPr>
          <a:picLocks noChangeAspect="1"/>
        </xdr:cNvPicPr>
      </xdr:nvPicPr>
      <xdr:blipFill>
        <a:blip r:embed="rId47"/>
        <a:stretch>
          <a:fillRect/>
        </a:stretch>
      </xdr:blipFill>
      <xdr:spPr>
        <a:xfrm>
          <a:off x="11332845" y="121058940"/>
          <a:ext cx="473710" cy="663575"/>
        </a:xfrm>
        <a:prstGeom prst="rect">
          <a:avLst/>
        </a:prstGeom>
      </xdr:spPr>
    </xdr:pic>
  </etc:cellImage>
  <etc:cellImage>
    <xdr:pic>
      <xdr:nvPicPr>
        <xdr:cNvPr id="124" name="ID_F736AB4C24194348B3CDD23A23706A90" descr="C:\Users\86133\Desktop\2.png2"/>
        <xdr:cNvPicPr>
          <a:picLocks noChangeAspect="1"/>
        </xdr:cNvPicPr>
      </xdr:nvPicPr>
      <xdr:blipFill>
        <a:blip r:embed="rId48"/>
        <a:srcRect/>
        <a:stretch>
          <a:fillRect/>
        </a:stretch>
      </xdr:blipFill>
      <xdr:spPr>
        <a:xfrm>
          <a:off x="11001375" y="122398790"/>
          <a:ext cx="588645" cy="1127125"/>
        </a:xfrm>
        <a:prstGeom prst="rect">
          <a:avLst/>
        </a:prstGeom>
      </xdr:spPr>
    </xdr:pic>
  </etc:cellImage>
  <etc:cellImage>
    <xdr:pic>
      <xdr:nvPicPr>
        <xdr:cNvPr id="125" name="ID_87DECA5CC5FE42D6A721D7B23F52D1F6" descr="41(2)"/>
        <xdr:cNvPicPr>
          <a:picLocks noChangeAspect="1"/>
        </xdr:cNvPicPr>
      </xdr:nvPicPr>
      <xdr:blipFill>
        <a:blip r:embed="rId49"/>
        <a:srcRect l="36994" r="27817"/>
        <a:stretch>
          <a:fillRect/>
        </a:stretch>
      </xdr:blipFill>
      <xdr:spPr>
        <a:xfrm>
          <a:off x="11334750" y="123765945"/>
          <a:ext cx="464820" cy="826770"/>
        </a:xfrm>
        <a:prstGeom prst="rect">
          <a:avLst/>
        </a:prstGeom>
      </xdr:spPr>
    </xdr:pic>
  </etc:cellImage>
  <etc:cellImage>
    <xdr:pic>
      <xdr:nvPicPr>
        <xdr:cNvPr id="129" name="ID_C8F79E49EC79489F85B4A7876BBDA05D" descr="2.4M全钢陶瓷讲台（洁净米迦白）"/>
        <xdr:cNvPicPr>
          <a:picLocks noChangeAspect="1"/>
        </xdr:cNvPicPr>
      </xdr:nvPicPr>
      <xdr:blipFill>
        <a:blip r:embed="rId50"/>
        <a:srcRect l="19570" t="-1897"/>
        <a:stretch>
          <a:fillRect/>
        </a:stretch>
      </xdr:blipFill>
      <xdr:spPr>
        <a:xfrm>
          <a:off x="10988040" y="129940685"/>
          <a:ext cx="1152525" cy="1120775"/>
        </a:xfrm>
        <a:prstGeom prst="rect">
          <a:avLst/>
        </a:prstGeom>
      </xdr:spPr>
    </xdr:pic>
  </etc:cellImage>
  <etc:cellImage>
    <xdr:pic>
      <xdr:nvPicPr>
        <xdr:cNvPr id="130" name="ID_8D1AEF0793014859998BF07915D89837" descr="S款-陶瓷（洁净米迦白）"/>
        <xdr:cNvPicPr>
          <a:picLocks noChangeAspect="1"/>
        </xdr:cNvPicPr>
      </xdr:nvPicPr>
      <xdr:blipFill>
        <a:blip r:embed="rId51"/>
        <a:srcRect l="13419" t="14240" r="12411"/>
        <a:stretch>
          <a:fillRect/>
        </a:stretch>
      </xdr:blipFill>
      <xdr:spPr>
        <a:xfrm>
          <a:off x="10948035" y="131487545"/>
          <a:ext cx="1241425" cy="1022985"/>
        </a:xfrm>
        <a:prstGeom prst="rect">
          <a:avLst/>
        </a:prstGeom>
      </xdr:spPr>
    </xdr:pic>
  </etc:cellImage>
  <etc:cellImage>
    <xdr:pic>
      <xdr:nvPicPr>
        <xdr:cNvPr id="131" name="ID_D27708DC8BE54CB7B6C1C246A665B17D"/>
        <xdr:cNvPicPr>
          <a:picLocks noChangeAspect="1"/>
        </xdr:cNvPicPr>
      </xdr:nvPicPr>
      <xdr:blipFill>
        <a:blip r:embed="rId52"/>
        <a:stretch>
          <a:fillRect/>
        </a:stretch>
      </xdr:blipFill>
      <xdr:spPr>
        <a:xfrm>
          <a:off x="11135995" y="133022975"/>
          <a:ext cx="452120" cy="599440"/>
        </a:xfrm>
        <a:prstGeom prst="rect">
          <a:avLst/>
        </a:prstGeom>
        <a:noFill/>
        <a:ln w="9525">
          <a:noFill/>
        </a:ln>
      </xdr:spPr>
    </xdr:pic>
  </etc:cellImage>
  <etc:cellImage>
    <xdr:pic>
      <xdr:nvPicPr>
        <xdr:cNvPr id="134" name="ID_5512CE7A5C1B4B938760BEDA287A092C" descr="1673058092488"/>
        <xdr:cNvPicPr>
          <a:picLocks noChangeAspect="1"/>
        </xdr:cNvPicPr>
      </xdr:nvPicPr>
      <xdr:blipFill>
        <a:blip r:embed="rId53"/>
        <a:stretch>
          <a:fillRect/>
        </a:stretch>
      </xdr:blipFill>
      <xdr:spPr>
        <a:xfrm>
          <a:off x="10788015" y="134729220"/>
          <a:ext cx="1378585" cy="821055"/>
        </a:xfrm>
        <a:prstGeom prst="rect">
          <a:avLst/>
        </a:prstGeom>
      </xdr:spPr>
    </xdr:pic>
  </etc:cellImage>
  <etc:cellImage>
    <xdr:pic>
      <xdr:nvPicPr>
        <xdr:cNvPr id="135" name="ID_B9F11496518D4494AE64D75702F081F1" descr="5a3cc5fc5ce08641a811338e977db9d"/>
        <xdr:cNvPicPr>
          <a:picLocks noChangeAspect="1"/>
        </xdr:cNvPicPr>
      </xdr:nvPicPr>
      <xdr:blipFill>
        <a:blip r:embed="rId54"/>
        <a:srcRect l="30862" t="4023" r="31740" b="8143"/>
        <a:stretch>
          <a:fillRect/>
        </a:stretch>
      </xdr:blipFill>
      <xdr:spPr>
        <a:xfrm>
          <a:off x="10913110" y="139259310"/>
          <a:ext cx="1525270" cy="2515870"/>
        </a:xfrm>
        <a:prstGeom prst="rect">
          <a:avLst/>
        </a:prstGeom>
      </xdr:spPr>
    </xdr:pic>
  </etc:cellImage>
  <etc:cellImage>
    <xdr:pic>
      <xdr:nvPicPr>
        <xdr:cNvPr id="143" name="ID_DA215A775455472D90411DF96EF77D2C" descr="3000x1200x800"/>
        <xdr:cNvPicPr>
          <a:picLocks noChangeAspect="1"/>
        </xdr:cNvPicPr>
      </xdr:nvPicPr>
      <xdr:blipFill>
        <a:blip r:embed="rId55"/>
        <a:srcRect l="5106" r="8101" b="8289"/>
        <a:stretch>
          <a:fillRect/>
        </a:stretch>
      </xdr:blipFill>
      <xdr:spPr>
        <a:xfrm>
          <a:off x="10814685" y="150026370"/>
          <a:ext cx="1456055" cy="933450"/>
        </a:xfrm>
        <a:prstGeom prst="rect">
          <a:avLst/>
        </a:prstGeom>
      </xdr:spPr>
    </xdr:pic>
  </etc:cellImage>
  <etc:cellImage>
    <xdr:pic>
      <xdr:nvPicPr>
        <xdr:cNvPr id="140" name="ID_782842C53B914EA1968EBD8F59AEE707" descr="C:\Users\86133\Desktop\PNG排列第二版-修改桌面颜色\1_插座岛台.png1_插座岛台"/>
        <xdr:cNvPicPr>
          <a:picLocks noChangeAspect="1"/>
        </xdr:cNvPicPr>
      </xdr:nvPicPr>
      <xdr:blipFill>
        <a:blip r:embed="rId56"/>
        <a:srcRect/>
        <a:stretch>
          <a:fillRect/>
        </a:stretch>
      </xdr:blipFill>
      <xdr:spPr>
        <a:xfrm>
          <a:off x="11269980" y="151220170"/>
          <a:ext cx="590550" cy="373380"/>
        </a:xfrm>
        <a:prstGeom prst="rect">
          <a:avLst/>
        </a:prstGeom>
      </xdr:spPr>
    </xdr:pic>
  </etc:cellImage>
  <etc:cellImage>
    <xdr:pic>
      <xdr:nvPicPr>
        <xdr:cNvPr id="141" name="ID_2B9B30AEE72E47738E431E51CCFCD48D" descr="41(2)"/>
        <xdr:cNvPicPr>
          <a:picLocks noChangeAspect="1"/>
        </xdr:cNvPicPr>
      </xdr:nvPicPr>
      <xdr:blipFill>
        <a:blip r:embed="rId57"/>
        <a:srcRect l="36994" r="27817"/>
        <a:stretch>
          <a:fillRect/>
        </a:stretch>
      </xdr:blipFill>
      <xdr:spPr>
        <a:xfrm>
          <a:off x="11268075" y="151683720"/>
          <a:ext cx="452120" cy="803910"/>
        </a:xfrm>
        <a:prstGeom prst="rect">
          <a:avLst/>
        </a:prstGeom>
      </xdr:spPr>
    </xdr:pic>
  </etc:cellImage>
  <etc:cellImage>
    <xdr:pic>
      <xdr:nvPicPr>
        <xdr:cNvPr id="142" name="ID_7BCA8C1C511543A4804442EAD7D26A9F" descr="图片1_副本"/>
        <xdr:cNvPicPr>
          <a:picLocks noChangeAspect="1"/>
        </xdr:cNvPicPr>
      </xdr:nvPicPr>
      <xdr:blipFill>
        <a:blip r:embed="rId58"/>
        <a:stretch>
          <a:fillRect/>
        </a:stretch>
      </xdr:blipFill>
      <xdr:spPr>
        <a:xfrm>
          <a:off x="11307445" y="152641935"/>
          <a:ext cx="489585" cy="686435"/>
        </a:xfrm>
        <a:prstGeom prst="rect">
          <a:avLst/>
        </a:prstGeom>
      </xdr:spPr>
    </xdr:pic>
  </etc:cellImage>
  <etc:cellImage>
    <xdr:pic>
      <xdr:nvPicPr>
        <xdr:cNvPr id="138" name="ID_80D9C200F4594707A98B7A442A1F4988" descr="41(2)"/>
        <xdr:cNvPicPr>
          <a:picLocks noChangeAspect="1"/>
        </xdr:cNvPicPr>
      </xdr:nvPicPr>
      <xdr:blipFill>
        <a:blip r:embed="rId59"/>
        <a:srcRect l="36994" r="27817"/>
        <a:stretch>
          <a:fillRect/>
        </a:stretch>
      </xdr:blipFill>
      <xdr:spPr>
        <a:xfrm>
          <a:off x="11266805" y="158233110"/>
          <a:ext cx="607695" cy="1080135"/>
        </a:xfrm>
        <a:prstGeom prst="rect">
          <a:avLst/>
        </a:prstGeom>
      </xdr:spPr>
    </xdr:pic>
  </etc:cellImage>
  <etc:cellImage>
    <xdr:pic>
      <xdr:nvPicPr>
        <xdr:cNvPr id="139" name="ID_CCF29E2D38AC448BB0628C670E6F3961" descr="1_全钢仪器柜"/>
        <xdr:cNvPicPr>
          <a:picLocks noChangeAspect="1"/>
        </xdr:cNvPicPr>
      </xdr:nvPicPr>
      <xdr:blipFill>
        <a:blip r:embed="rId60"/>
        <a:stretch>
          <a:fillRect/>
        </a:stretch>
      </xdr:blipFill>
      <xdr:spPr>
        <a:xfrm>
          <a:off x="11111865" y="159398970"/>
          <a:ext cx="598170" cy="923925"/>
        </a:xfrm>
        <a:prstGeom prst="rect">
          <a:avLst/>
        </a:prstGeom>
      </xdr:spPr>
    </xdr:pic>
  </etc:cellImage>
  <etc:cellImage>
    <xdr:pic>
      <xdr:nvPicPr>
        <xdr:cNvPr id="137" name="ID_9DC75BEFA4BB405CB033DEAA5B3B63D5" descr="图片1_副本"/>
        <xdr:cNvPicPr>
          <a:picLocks noChangeAspect="1"/>
        </xdr:cNvPicPr>
      </xdr:nvPicPr>
      <xdr:blipFill>
        <a:blip r:embed="rId61"/>
        <a:stretch>
          <a:fillRect/>
        </a:stretch>
      </xdr:blipFill>
      <xdr:spPr>
        <a:xfrm>
          <a:off x="11287125" y="160216215"/>
          <a:ext cx="571500" cy="800735"/>
        </a:xfrm>
        <a:prstGeom prst="rect">
          <a:avLst/>
        </a:prstGeom>
      </xdr:spPr>
    </xdr:pic>
  </etc:cellImage>
  <etc:cellImage>
    <xdr:pic>
      <xdr:nvPicPr>
        <xdr:cNvPr id="5" name="ID_9C8A82BC96014FEFA8391EB4D2DF18AE"/>
        <xdr:cNvPicPr>
          <a:picLocks noChangeAspect="1"/>
        </xdr:cNvPicPr>
      </xdr:nvPicPr>
      <xdr:blipFill>
        <a:blip r:embed="rId62"/>
        <a:stretch>
          <a:fillRect/>
        </a:stretch>
      </xdr:blipFill>
      <xdr:spPr>
        <a:xfrm>
          <a:off x="314325" y="13712825"/>
          <a:ext cx="7031990" cy="4014470"/>
        </a:xfrm>
        <a:prstGeom prst="rect">
          <a:avLst/>
        </a:prstGeom>
        <a:noFill/>
        <a:ln w="9525">
          <a:noFill/>
        </a:ln>
      </xdr:spPr>
    </xdr:pic>
  </etc:cellImage>
  <etc:cellImage>
    <xdr:pic>
      <xdr:nvPicPr>
        <xdr:cNvPr id="6" name="ID_D9849C87804249978EB5BCE2364518E0" descr="化學創新3"/>
        <xdr:cNvPicPr>
          <a:picLocks noChangeAspect="1"/>
        </xdr:cNvPicPr>
      </xdr:nvPicPr>
      <xdr:blipFill>
        <a:blip r:embed="rId63"/>
        <a:stretch>
          <a:fillRect/>
        </a:stretch>
      </xdr:blipFill>
      <xdr:spPr>
        <a:xfrm>
          <a:off x="180975" y="34721165"/>
          <a:ext cx="7304405" cy="3700145"/>
        </a:xfrm>
        <a:prstGeom prst="rect">
          <a:avLst/>
        </a:prstGeom>
      </xdr:spPr>
    </xdr:pic>
  </etc:cellImage>
  <etc:cellImage>
    <xdr:pic>
      <xdr:nvPicPr>
        <xdr:cNvPr id="7" name="ID_15AF462A5FFA4C8486B55EA76F3932D3" descr="化學創新3"/>
        <xdr:cNvPicPr>
          <a:picLocks noChangeAspect="1"/>
        </xdr:cNvPicPr>
      </xdr:nvPicPr>
      <xdr:blipFill>
        <a:blip r:embed="rId63"/>
        <a:stretch>
          <a:fillRect/>
        </a:stretch>
      </xdr:blipFill>
      <xdr:spPr>
        <a:xfrm>
          <a:off x="180975" y="34721165"/>
          <a:ext cx="7304405" cy="3700145"/>
        </a:xfrm>
        <a:prstGeom prst="rect">
          <a:avLst/>
        </a:prstGeom>
      </xdr:spPr>
    </xdr:pic>
  </etc:cellImage>
  <etc:cellImage>
    <xdr:pic>
      <xdr:nvPicPr>
        <xdr:cNvPr id="8" name="ID_BE54FAA3024249F4BF18B0B4A4A1EF99" descr="化学危险品室1"/>
        <xdr:cNvPicPr>
          <a:picLocks noChangeAspect="1"/>
        </xdr:cNvPicPr>
      </xdr:nvPicPr>
      <xdr:blipFill>
        <a:blip r:embed="rId64"/>
        <a:stretch>
          <a:fillRect/>
        </a:stretch>
      </xdr:blipFill>
      <xdr:spPr>
        <a:xfrm>
          <a:off x="323850" y="10367010"/>
          <a:ext cx="6955790" cy="4007485"/>
        </a:xfrm>
        <a:prstGeom prst="rect">
          <a:avLst/>
        </a:prstGeom>
      </xdr:spPr>
    </xdr:pic>
  </etc:cellImage>
  <etc:cellImage>
    <xdr:pic>
      <xdr:nvPicPr>
        <xdr:cNvPr id="10" name="ID_9B6AD615E2B94310AE82903637B42CEA"/>
        <xdr:cNvPicPr>
          <a:picLocks noChangeAspect="1"/>
        </xdr:cNvPicPr>
      </xdr:nvPicPr>
      <xdr:blipFill>
        <a:blip r:embed="rId65"/>
        <a:stretch>
          <a:fillRect/>
        </a:stretch>
      </xdr:blipFill>
      <xdr:spPr>
        <a:xfrm>
          <a:off x="103505" y="4846320"/>
          <a:ext cx="7433310" cy="4276090"/>
        </a:xfrm>
        <a:prstGeom prst="rect">
          <a:avLst/>
        </a:prstGeom>
      </xdr:spPr>
    </xdr:pic>
  </etc:cellImage>
  <etc:cellImage>
    <xdr:pic>
      <xdr:nvPicPr>
        <xdr:cNvPr id="9" name="ID_74DFD2EBDF174F4186116D12AE50E652" descr="C:\Users\86133\Desktop\高校水龙头.png高校水龙头"/>
        <xdr:cNvPicPr>
          <a:picLocks noChangeAspect="1"/>
        </xdr:cNvPicPr>
      </xdr:nvPicPr>
      <xdr:blipFill>
        <a:blip r:embed="rId66"/>
        <a:srcRect/>
        <a:stretch>
          <a:fillRect/>
        </a:stretch>
      </xdr:blipFill>
      <xdr:spPr>
        <a:xfrm>
          <a:off x="11598275" y="2976245"/>
          <a:ext cx="409575" cy="537845"/>
        </a:xfrm>
        <a:prstGeom prst="rect">
          <a:avLst/>
        </a:prstGeom>
      </xdr:spPr>
    </xdr:pic>
  </etc:cellImage>
  <etc:cellImage>
    <xdr:pic>
      <xdr:nvPicPr>
        <xdr:cNvPr id="11" name="ID_1FE689F9CBC64F41A4C484F35B99D1D1" descr="C:\Users\86133\Desktop\高校水龙头.png高校水龙头"/>
        <xdr:cNvPicPr>
          <a:picLocks noChangeAspect="1"/>
        </xdr:cNvPicPr>
      </xdr:nvPicPr>
      <xdr:blipFill>
        <a:blip r:embed="rId66"/>
        <a:srcRect/>
        <a:stretch>
          <a:fillRect/>
        </a:stretch>
      </xdr:blipFill>
      <xdr:spPr>
        <a:xfrm>
          <a:off x="11842115" y="2968625"/>
          <a:ext cx="409575" cy="537845"/>
        </a:xfrm>
        <a:prstGeom prst="rect">
          <a:avLst/>
        </a:prstGeom>
      </xdr:spPr>
    </xdr:pic>
  </etc:cellImage>
  <etc:cellImage>
    <xdr:pic>
      <xdr:nvPicPr>
        <xdr:cNvPr id="13" name="ID_14D7237717CB406EBD7BE86DCA5C5DDB" descr="生物常规2"/>
        <xdr:cNvPicPr>
          <a:picLocks noChangeAspect="1"/>
        </xdr:cNvPicPr>
      </xdr:nvPicPr>
      <xdr:blipFill>
        <a:blip r:embed="rId67"/>
        <a:stretch>
          <a:fillRect/>
        </a:stretch>
      </xdr:blipFill>
      <xdr:spPr>
        <a:xfrm>
          <a:off x="142875" y="21334095"/>
          <a:ext cx="7370445" cy="3547745"/>
        </a:xfrm>
        <a:prstGeom prst="rect">
          <a:avLst/>
        </a:prstGeom>
      </xdr:spPr>
    </xdr:pic>
  </etc:cellImage>
  <etc:cellImage>
    <xdr:pic>
      <xdr:nvPicPr>
        <xdr:cNvPr id="14" name="ID_B1BBA0CC0D184DBABDC92CE7AF49C943" descr="生物准备室"/>
        <xdr:cNvPicPr>
          <a:picLocks noChangeAspect="1"/>
        </xdr:cNvPicPr>
      </xdr:nvPicPr>
      <xdr:blipFill>
        <a:blip r:embed="rId68"/>
        <a:stretch>
          <a:fillRect/>
        </a:stretch>
      </xdr:blipFill>
      <xdr:spPr>
        <a:xfrm>
          <a:off x="342900" y="8954135"/>
          <a:ext cx="6927215" cy="4057650"/>
        </a:xfrm>
        <a:prstGeom prst="rect">
          <a:avLst/>
        </a:prstGeom>
      </xdr:spPr>
    </xdr:pic>
  </etc:cellImage>
  <etc:cellImage>
    <xdr:pic>
      <xdr:nvPicPr>
        <xdr:cNvPr id="15" name="ID_C86B2A8A792949C29C7C6CD5C2413699"/>
        <xdr:cNvPicPr>
          <a:picLocks noChangeAspect="1"/>
        </xdr:cNvPicPr>
      </xdr:nvPicPr>
      <xdr:blipFill>
        <a:blip r:embed="rId65"/>
        <a:stretch>
          <a:fillRect/>
        </a:stretch>
      </xdr:blipFill>
      <xdr:spPr>
        <a:xfrm>
          <a:off x="95250" y="4650740"/>
          <a:ext cx="7432675" cy="4276090"/>
        </a:xfrm>
        <a:prstGeom prst="rect">
          <a:avLst/>
        </a:prstGeom>
      </xdr:spPr>
    </xdr:pic>
  </etc:cellImage>
  <etc:cellImage>
    <xdr:pic>
      <xdr:nvPicPr>
        <xdr:cNvPr id="16" name="ID_9ADF1E39B7C6429C8AAD49ECF42EBBB8" descr="折叠桌+Ppro"/>
        <xdr:cNvPicPr>
          <a:picLocks noChangeAspect="1"/>
        </xdr:cNvPicPr>
      </xdr:nvPicPr>
      <xdr:blipFill>
        <a:blip r:embed="rId69"/>
        <a:stretch>
          <a:fillRect/>
        </a:stretch>
      </xdr:blipFill>
      <xdr:spPr>
        <a:xfrm>
          <a:off x="142875" y="15450820"/>
          <a:ext cx="7348855" cy="3776980"/>
        </a:xfrm>
        <a:prstGeom prst="rect">
          <a:avLst/>
        </a:prstGeom>
      </xdr:spPr>
    </xdr:pic>
  </etc:cellImage>
  <etc:cellImage>
    <xdr:pic>
      <xdr:nvPicPr>
        <xdr:cNvPr id="17" name="ID_E6D09149D06C48AD846FF5C0AA32957A" descr="惠州市博罗县龙溪中学-物理吊装实验室-2"/>
        <xdr:cNvPicPr>
          <a:picLocks noChangeAspect="1"/>
        </xdr:cNvPicPr>
      </xdr:nvPicPr>
      <xdr:blipFill>
        <a:blip r:embed="rId70"/>
        <a:stretch>
          <a:fillRect/>
        </a:stretch>
      </xdr:blipFill>
      <xdr:spPr>
        <a:xfrm>
          <a:off x="371475" y="4499610"/>
          <a:ext cx="6891655" cy="3971925"/>
        </a:xfrm>
        <a:prstGeom prst="rect">
          <a:avLst/>
        </a:prstGeom>
      </xdr:spPr>
    </xdr:pic>
  </etc:cellImage>
  <etc:cellImage>
    <xdr:pic>
      <xdr:nvPicPr>
        <xdr:cNvPr id="18" name="ID_77507BEDD73D4F14AFDE9026347A6C38"/>
        <xdr:cNvPicPr>
          <a:picLocks noChangeAspect="1"/>
        </xdr:cNvPicPr>
      </xdr:nvPicPr>
      <xdr:blipFill>
        <a:blip r:embed="rId71"/>
        <a:stretch>
          <a:fillRect/>
        </a:stretch>
      </xdr:blipFill>
      <xdr:spPr>
        <a:xfrm>
          <a:off x="151765" y="4153535"/>
          <a:ext cx="7343775" cy="4224655"/>
        </a:xfrm>
        <a:prstGeom prst="rect">
          <a:avLst/>
        </a:prstGeom>
      </xdr:spPr>
    </xdr:pic>
  </etc:cellImage>
</etc:cellImages>
</file>

<file path=xl/sharedStrings.xml><?xml version="1.0" encoding="utf-8"?>
<sst xmlns="http://schemas.openxmlformats.org/spreadsheetml/2006/main" count="2202" uniqueCount="977">
  <si>
    <t>盐城市科技园小学改造项目物理、化学、生物等功能教室装备设备采购项目汇总表</t>
  </si>
  <si>
    <t>序号</t>
  </si>
  <si>
    <t>项目名称</t>
  </si>
  <si>
    <t>报价（元）</t>
  </si>
  <si>
    <t>化学创新实验室1</t>
  </si>
  <si>
    <t>化学创新实验室2</t>
  </si>
  <si>
    <t>化学实验室</t>
  </si>
  <si>
    <t>危化品储藏室</t>
  </si>
  <si>
    <t>化学仪器、药品室</t>
  </si>
  <si>
    <t>生物创新实验室1</t>
  </si>
  <si>
    <t>生物创新实验室2</t>
  </si>
  <si>
    <t>生物准备室</t>
  </si>
  <si>
    <t>生物仪器室</t>
  </si>
  <si>
    <t>物理创新实验室1</t>
  </si>
  <si>
    <t>物理创新实验室2</t>
  </si>
  <si>
    <t>物理准备室</t>
  </si>
  <si>
    <t>物理仪器室</t>
  </si>
  <si>
    <t>化学实验室仪器</t>
  </si>
  <si>
    <t>生物实验室仪器</t>
  </si>
  <si>
    <t>物理实验室仪器</t>
  </si>
  <si>
    <t>一、化学创新实验室1</t>
  </si>
  <si>
    <t>分类</t>
  </si>
  <si>
    <t>名称</t>
  </si>
  <si>
    <t>技术参数</t>
  </si>
  <si>
    <t>单位</t>
  </si>
  <si>
    <t>数量</t>
  </si>
  <si>
    <t>参考图片</t>
  </si>
  <si>
    <t>教师演示端</t>
  </si>
  <si>
    <t>教师演示讲台</t>
  </si>
  <si>
    <t>规格：3000*700*900mm±10mm
1、台面：台面采用≥15mm厚陶瓷台面。陶瓷台面坯体黑色一体实芯和釉面经高温一体煅烧而成。陶瓷台面表面釉面为实验室专业釉面不会受外界环境影响而脱落脱层，具有耐污染、耐化学腐蚀、无放射性物质、防撞抗冲击、承重力强等功能。
2、柜体：全钢结构，采用≥1.0mm高强度镀锌钢板，切割折弯成型，组件焊接工艺，打磨平整，表面经环氧树脂喷涂处理；整体结构设计合理，预留电脑主机、键盘托、实物展台、教师电源安装位置。
3、拉手：采用不锈钢拉手。
4、门板及抽面：采用双层结构，组装式设计，保证单层钢板双面都喷涂处理，门板中间填充隔音材料，减少关门时产生的噪音。防撞胶垫：装于抽屉及门板内侧，减缓碰撞，保护柜体。
5、不锈钢防腐合页：采用优质不锈钢模具一体成型。
6、防腐三节静音导轨：三节滚珠滑轨，承重性强，滑动顺滑。
7、固定桌脚：采用柜体内置可调ABS调整脚，保证调整脚前后都可以调节高低。
8、教师演示讲台技术要求满足:GB/T 24820-2024 实验室家具通用技术条件</t>
  </si>
  <si>
    <t>张</t>
  </si>
  <si>
    <t>实验室专用水槽</t>
  </si>
  <si>
    <t>1、规格：550*450*300mm±5mm
2、采用PP一体化成型水槽，易清洁，耐腐蚀特点。
3、实验室专用水槽技术要求满足：
（1）垂直冲击试验要求：检测条件高度:≥300mm次数:≥500 次，a,零部件无断裂、无豁裂;b,零部件未出现严重影响使用功能的磨损和变形
（2）密度检测结果符合GB/T1033.1-2008方法A的标准。</t>
  </si>
  <si>
    <t>只</t>
  </si>
  <si>
    <t>三联高低位龙头</t>
  </si>
  <si>
    <t>鹅颈式实验室专用优质化验水嘴：主体采用铜质，表面环氧树脂喷涂。阀芯采用陶瓷阀芯，配置一个高位水龙头，两个低位水龙头，便于多用途使用。</t>
  </si>
  <si>
    <t>套</t>
  </si>
  <si>
    <t>实验室专用洗眼器</t>
  </si>
  <si>
    <t>洗眼喷头：采用不助燃PC材质模铸一体成形制作，具有防尘功能，上面防尘盖平常可防尘，使用时可随时被水冲开，并降低突然打开时短暂的高水压，避免冲伤眼睛。</t>
  </si>
  <si>
    <t>付</t>
  </si>
  <si>
    <t>落地式紧急冲淋</t>
  </si>
  <si>
    <t>不锈钢材质
1、紧急冲淋洗眼装置的关节采用插拔式的连接方式，既缩短整个产品的安装工时，又能彻底解决管件连接处的漏水问题，轻松满足360度任意定位安装的人性化需要，外观整洁大方，检修及部件更换更加便捷。
2、主体、冲淋阀、洗眼阀、洗眼盆、拉手、推手和脚踏等部件均采用卫生级304不锈钢无缝钢管，镍含量超过8%，耐腐蚀性能出众。
3、采用冷轧工艺生产，不易变形，同时管壁光滑无油脂，经久耐用。
4、洗眼喷头内置减压装置，防止对眼睛二次伤害；配置水压调节系统来适应不同场所的水压。
5、冲淋球阀和洗眼球阀均采用双片式阀门结构，密封性和抗压性能更好，使用寿命更长。
6、阀门管道采用由任（即活接头）的管道连接设计，使维修保养费用极低，避免了由于阀门或部件损坏后无法更换而导致整个洗眼器报废的情况。</t>
  </si>
  <si>
    <t>学生实验操作及学习区</t>
  </si>
  <si>
    <t>折叠学生桌</t>
  </si>
  <si>
    <t>规格：1225*600*780/820mm±10mm
1、台面：采用≥15mm厚止滑陶瓷台面。陶瓷台面坯体黑色一体实芯和釉面经高温一体煅烧而成。台面操作边设有不小于13*1.5mm止滑凹槽，有效防止在实验过程中试管、液体等实验物品滑落造成意外伤害，陶瓷台面表面釉面为实验室专业釉面不会受外界环境影响而脱落脱层，具有耐污染、耐化学腐蚀、无放射性物质、防撞抗冲击、承重力强等功能。
陶瓷台面技术要求满足：
（1）、止滑要求：台面需有止滑功能，止滑槽宽13.5mm±1mm、深1.5mm±0.5mm，止滑槽凹槽表面釉面与操作面釉面一制，为一体烧制釉面， 非后期破坏釉面开槽。 
（2）、承重要求：针对不同的实验，需要不同的仪器以及实验器材，所以台面要有承重性能。台面承重性能参照T/CIQA10-2020 附录A 标准，台面加载面650mm*650mm，均匀施加700kg载荷，保载不低于480 小时，结果没有破损。
（3）、耐腐蚀要求：为确保台面耐化学腐蚀性能的稳定，台面耐高浓度酸、碱，其中，体积分数为0.18 的盐酸溶液；体积分数为0.05 的乳酸溶液；100g/L氢氧化钾溶液的台面耐腐蚀检测，参照GB/T3810.13-2016 标准，检测结果需达到GHA 级。
（4）、耐污染要求：为确保台面在使用过程中容易清洁，性能满足或优于GB/T3810.14-2016 标准，检测结果达到5 级。
（5）、放射要求：为确保实验操作人员的放射安全性，性能满足或优于GB6566-2010 标准，放射性的实测值：内照射指数≤0.5；外照射指数≤0.9 的检测结果。 
（6）、破坏安全性：为确保台面在使用过程中不会出现断裂、开裂的质量问题，性能满足或优于GB/T3810.4-2016 标准，破坏强度≥14000N；断裂模数平均值≥54MPa 的检测结果。
2、钢铝结构，外形尺寸为1225*600*780±10mm（台面）/820（围边）mm±10mm,含功能围栏总高度为925mm±10mm；左右侧围边采用一体化压铸铝工艺，尺寸不小于405*78*17mm，围边长度达到390mm±10mm，高出台面约38mm，防止仪器设备掉落的风险；后档条为铝合金一体成型工艺，高出台面约38mm，金属表面经环氧树脂粉末喷涂高温固化处理。；
3、后功能栏杆，采用不小于20*30*1.0mm的方管弯管成型工艺，高出台面达到145mm，防止实验器材跌落；
4、下面设计两个书包斗，材质采用ABS一体化成型工艺，镂空设计，不屯垃圾，便于清理，中间设挂凳卡；
5、桌腿采用两节折叠式设计，上部分尺寸不小于120*210*50mm，一体化压铸工艺；下部分采用不小于100*40*1.8mm钢管制作而成；下脚尺寸不小于565*60*40mm，采用不低于2mm钢板冲压一体化成型，金属表面经环氧树脂粉末喷涂高温固化处理。
折叠学生桌技术要求满足：
（1）重金属符合GB 28481-2012《塑料家具中有害物质限量》标准，可溶性汞（Hg）检测方法GB 6675-2003 附录C，检测合格；
（2）后功能栏杆高出台面≥145mm；桌面可嵌入12-20mm不同厚度的台面；可移动式吸风口移动的范围≥1000mm；桌腿折叠角度：最大折叠为90°。</t>
  </si>
  <si>
    <t>万向抽风装置</t>
  </si>
  <si>
    <t>万向抽风装置支架采用ABS材质一体成型设计，尺寸为90*150*45mm±5mm，左右移动式万向抽装置，风口可以任意角度旋转，满足整个桌面的抽风需求，万向抽风装置支架与风管可以拆卸。抽风口设有防鼠网，方便拆卸维护处理</t>
  </si>
  <si>
    <t>多功能防溅水槽柜</t>
  </si>
  <si>
    <t>1、水槽柜整体尺寸为600*450*820mm±10mm
2、底围：590*440*61.5mm±10mm，中间部分尺寸601*450*817mm±10mm；材质≥1.0mm镀锌钢板，表面经防锈处理、环氧树脂静电粉末涂装处理；
3、一体水槽，PP改性材质，水槽上部内径尺寸为405*480mm±5mm，底部内径尺寸为346*436mm±5mm，水槽最高深度为360mm±5mm，洗涤时水不易外溅；水槽内部带滴水架，滴水架带不少于10根滴水棒，滴水棒可以翻转收纳；
4、水槽柜预留收纳翻盖，有收纳水管功能；检修门带锁，底围安装1寸定向轮
5、多功能防溅水槽柜技术要求满足：
（1）密度：(23±2)℃，(50±5)%RH，≥24h，浸渍液：水，浸渍液密度：≥1.0168g/cm3，浸渍液温度≥23.5℃，块状试样，≥1.161g/cm3；
（2）水槽柜滴水架具有折叠隐藏功能；
（3）水槽柜隐藏设计：柜体上部设计有隐藏式上下水管功能，可以搭配上走水电的需求；
（4）水槽柜过滤功能：下水带2层过滤装置，可以过滤不同的杂质；
（5）水槽柜排水功能：水槽底部设置矩形式下水口，可以快速排出水槽废水。</t>
  </si>
  <si>
    <t>升降折叠水龙头</t>
  </si>
  <si>
    <t>1、主体材质为加厚铜管，主管管径≥26mm铜管，表面经环氧树脂喷涂处理。
2、双龙头可以独立折叠式设计，使用时打开折叠双联龙头在使用过程中可以自由升降水嘴，以满足不同身高的高度仪器清洗要求使用。
4、实验室龙头采用壁式安装，壁厚大于2.5mm，固定底座直径约为50mm，底座锁母与台面中间添加齿形止退垫，使连接后不易松动稳定性强，与台面安装牢固。双联龙头可以分开折叠90度收纳，保证实验室的整洁美观。
5、开关旋钮：材质PP，符合人体工学设计，启闭方式为平面式，开关标识清晰醒目，装配好的开关旋钮应平稳轻便无卡阻，与阀杆连接后不易松动稳定性强。</t>
  </si>
  <si>
    <t>实验凳</t>
  </si>
  <si>
    <r>
      <rPr>
        <sz val="9"/>
        <rFont val="宋体"/>
        <charset val="134"/>
      </rPr>
      <t>规格：Φ315*450-500mm±5mm
1、凳脚材质：4个凳脚采用不小于17*34*1.7mm钢管模具弯制一次成型，全圆满焊接完成，结构牢固，经高温粉体烤漆处理，长时间使用也不会产生表面烤漆剥落现象 螺旋升降式，升降距离为50mm，最高离地距离为500mm，凳面Ф315*高450-500mm±5mm，
2、聚丙烯凳面材质：采用聚丙烯共聚级注塑。表面细纹咬花，防滑不发光，凳面底部镶嵌4枚螺纹，采用标准螺栓与圆型托盘固定。
3、脚垫材质：采用PP加耐磨纤维增强塑料，实心倒勾式一体射出成型。
4、凳托与凳脚留有一定的空间便于凳子挂在挂凳扣上，方便教室的打扫。
5、实验凳技术要求满足：
一、重金属
（1） 可溶性铅(Pb)；（2）可溶性镉(Cd)；（3）可溶性铬(Cr)；（4）可溶性汞(Hg)；均未检出。
二、承重测试、跌落测试、凳面抗老化测试：
（1）承重测试： 静态载荷≥150KG后应无破损，无断裂。
（2）跌落测试 样品从≥20cm高度落下应无破损。
（3）凳面抗老化测试 高温≥60℃,120h  低温≥-10℃,120h，凳面无变形。
三 、附着力、耐腐蚀测试
（1）附着力 根据SEFA-8M-2016检测，检测结果不小于5B级。
（2）耐腐蚀测试 耐酸性  温度：(23±2)℃  试液：≥30%H</t>
    </r>
    <r>
      <rPr>
        <sz val="9"/>
        <rFont val="Times New Roman"/>
        <charset val="134"/>
      </rPr>
      <t>₂</t>
    </r>
    <r>
      <rPr>
        <sz val="9"/>
        <rFont val="宋体"/>
        <charset val="134"/>
      </rPr>
      <t>SO4溶液 时间：≥480h 凳面无腐蚀、变形； 耐碱性  温度：(23±2)℃  试液：≥30%NaOH溶液  时间：≥480h 凳面无腐蚀、变形</t>
    </r>
  </si>
  <si>
    <t>教师控制部分</t>
  </si>
  <si>
    <t>教师演示电源</t>
  </si>
  <si>
    <t xml:space="preserve">1、教师演示台配备总漏电保护和分组保护，可分组控制学生的高低压电源，确保学生实验安全方便；
2、教师电源总控采用不小于225*127mm尺寸的面板，具备智能控制按键，并能显示电源电压；
3、教师交流电源通过智能控制按键直接选取0～24V电压，最小调节单元可达1V,额定电流3A；
4、教师直流电源也是通过智能控制按键直接选取，调节范围为1.5～24V，分辨率可达0.1V,额定电流3A；
5、低压大电流值为40A，自动关断；
6、教学电源：220V交流输出为带安全门的插座，带有电源指示，学生低压交流电源可通过智能控制按键直接选取0～24V电压，最小调节单元为1V，分组输送至学生桌；低压直流电压教师能准确控制，最小调节单元为0.1V。
</t>
  </si>
  <si>
    <t>通风矢量控制装置</t>
  </si>
  <si>
    <t>风机矢量控制变频器：应用空间电压矢量控制原理，采用模块化设计、双CPU控制，是集数字技术、计算机技术、现代自控技术于一体的高科技产品，具有精度高、噪音低、转矩大、性能可靠等特点。主要参数指标为：1.频率指示、异常指示、转速指示、状态指示等均由LED显示；2.输入额定电压：三相380V，±15%；3.输入额定频率：50/60HZ；4.控制方式：空间电压矢量控制；5.输出频率：1.00~400.0HZ；6.过载能力：150%额定电流；7.保护功能：输入缺相、输入欠压、直流过压、过载等。</t>
  </si>
  <si>
    <t>顶装智能控制设备</t>
  </si>
  <si>
    <t xml:space="preserve">集中控制系统。可执行各分项分页控制。
给排水控制：控制顶装给排水。
电源控制：控制学生AC220V电源和低压电源。
摇臂控制：控制摇臂升降。
顶装智能控制平台技术要求满足：
  （1）标志：调节装置、输出插孔应有清晰明了、耐用的提示文字和符号，电压输出应能显示在电压表上；内部布线接线端子应有文字或符号明示
  （2）内部导线连接：连接后应无应力；黄绿双色线必须是接地端子；部件固定牢固，无松动现象；
  （3）漏电保护：输入端应有漏电保护断路装置
  （4）接地措施：接地电阻≤0.1Ω；绝缘电阻≥7MΩ；变压器、插座应可靠接地
  （5）发热，K：变压器在1.06倍额定电压（233.2V）工作至温度状态，其绕组温升≤90K
  （6）操作性：各按组插座、开关工作有效，无影响正常工作和安全的异常现象；指示灯正常，无闪烁、损坏现象；漏电开关经试验后电路能正常断开；电压指示正常，无闪烁和损坏现象
  （7）电压设置性能指示性：电压按设定值输入确认后，显示和输出应一致；电压设定值与实际输出值得误差应≤10%；
需具有app操作功能：
1、APP登入有网络注册功能，注册后登入系统操作，使用者忘记密码方便找回，同时方便升级系统，带来新的体验。
2、能使用APP能控制总电源关闭；
3、APP能显示当前温度、相对湿度及当前时间；
4、使用APP能控制学生低压电源的交流电压，且电压值为实测值。如APP给学生交流3V，学生电源电压实测电压为3V；
5、使用APP同时控制水电风光源开启与关闭，同时可以扩展功能（监控布防、空调控制等等）
</t>
  </si>
  <si>
    <t>温湿度监视装置</t>
  </si>
  <si>
    <t>内置精密温湿度传感装置，实时监控房间内的温度和湿度，保障室内舒适的环境舒适性，能在智能控制平台中实时显示当前环境的温度和湿度。</t>
  </si>
  <si>
    <t>项</t>
  </si>
  <si>
    <t>实验室通风</t>
  </si>
  <si>
    <t>铝合金万向罩</t>
  </si>
  <si>
    <t>1、关节：高密度PP材质表面磨砂，可360°旋转调节。
2、关节密封圈：高密度橡胶。在关节之间随着旋钮压力加大而产生阻尼效果。
3、关节连接杆：304不锈钢双头连接杆。
4、关节盖：高密度PP材质表面磨砂，组合式安装拆装方便。
5、关节松紧选钮：高密度PP材质，调节旋流可以调节关节旋转扭矩。
6、铝合金万向罩口：直径不小于230mm，高密度铝合金制成，防止实验时的火焰使其燃烧。
7、导管：4节直径不小于55mm的抗氧化抗腐蚀的镁硅铝合金，表面做特氟龙表面处理，耐酸、耐碱、耐划痕。
8、旋转关节：采用抗氧化抗腐蚀的镁硅铝合金，和铝合金万向罩口连接的导管设计旋转功能。
9、扭簧：使用90度的4mm专用弹簧钢抗氧化处理，防止吸风罩自重导致导管下滑。</t>
  </si>
  <si>
    <t>个</t>
  </si>
  <si>
    <t>万向吸风罩底座</t>
  </si>
  <si>
    <t>钢制固定底座，抗氧化抗腐蚀的镁硅铝合金方管，根据不同的组合方式可选择丝口和挂口结构，拆装方便。</t>
  </si>
  <si>
    <t>活动式学生端抽风装置</t>
  </si>
  <si>
    <t>主体下部分两侧暗藏两根φ50的风管，风管与其他装置连接，形成排风管道装置，当收纳时，再次拉伸风管，风管自动收起。可左右移动式抽风装置，风口可以任意角度旋转，满足整个桌面的抽风需求</t>
  </si>
  <si>
    <t>吊装式通风装置</t>
  </si>
  <si>
    <t>室内通风主管道、支管道均采用防腐蚀材质，主管道：定制风管，满足实验室通风要求；接口保证无漏风。</t>
  </si>
  <si>
    <t>室外行程通风装置</t>
  </si>
  <si>
    <t>1、采用防腐蚀材质，具有整体结构性能好、严密性高等优点，同时具有耐酸碱性能。
2、规格：定制风管，满足实验室通风要求，
3、管卡采用碳钢制作，表面经防锈处理，具有耐腐蚀、防火、防潮等功能。</t>
  </si>
  <si>
    <t>防腐风机</t>
  </si>
  <si>
    <t>功率：≥5.5KW。风量：7100-13500m3/h。风压：926-735Pa。噪音：≤55dB(A)</t>
  </si>
  <si>
    <t>台</t>
  </si>
  <si>
    <t>顶装舱体</t>
  </si>
  <si>
    <t>摇臂升降动力装置</t>
  </si>
  <si>
    <t>采用24V 250mm 14mm/s 4000N推杆电机，采用三支点式支撑设计，三点支撑材质采用三件压铸铝组合组装合成，每件之间采用轴销连接，三个压铸尺寸分别为：199*126*116、271*166*34、162*72*32mm，保证运动过程结构稳定，噪音不超过65分贝，抗腐蚀能力强。</t>
  </si>
  <si>
    <t>自动控制装置</t>
  </si>
  <si>
    <t>集成式控制单元：主要用单片机、电源模块、控制电路组成
1、执行给排水控制：给水系统：设有每个学生设有给水控制阀门，可以对给水进行控制，可以单独进行控制，进行单选、全选、反选，分组进行控制，教师可以方便对全室供水系统进行控制，学生功能板处设置给水接口，接口与学生水槽柜采用优质硅胶软管连接，接口均采用自动锁紧插拔式连接方式，用时接上，不用时可收起。自动排水系统：所有排水由智能化控制系统集中控制，学生功能板处设置排水接口，接口与学生水槽柜采用优质硅胶软管（具有防酸、防碱、耐腐蚀功能）连接，接口均采用自动锁紧插拔式连接方式（拔掉时没有污水流出），用时接上，不用时可收起；
2、执行智能摇臂控制：可以对摇臂进行控制，可以单独进行控制，进行单选、全选、反选，分组进行控制；
3、执行电源控制：可以对220V和低压电源进行控制，可以单独进行控制，进行单选、全选、反选，分组进行控制。对低压电源的电压经行调节及锁定。</t>
  </si>
  <si>
    <t>主体结构装置</t>
  </si>
  <si>
    <t>两侧采用1200*200*35±3mm铝合金一体成型工艺，底部采用钢制焊接而成，主框架沉重部分采用加厚钢板焊接，顶部设有防尘盖，防止灰尘进入影响设备运行，增加设备寿命。</t>
  </si>
  <si>
    <t>多功能伸缩摇臂</t>
  </si>
  <si>
    <t>多功能伸缩摇臂集成功能模块舱体：
1、分两段式设计，上部分由外壳、安装导轨、捆绑服务软管和桥式塑料拖链线槽等组成；下部分预留安装学生电源、供应端口、抽风管道空间位置，上下部分的运动间隙采用硅胶材质密封片，保证密闭性。
2、多功能伸缩摇臂集成功能模块舱体技术要求满足：
具有水，电，网三种接口，并且有USB供电接口(DC 5V，1.5A)；通电AC220V，能自动伸缩。
智能摇臂升降装置：由24V推杆机连接运动的摇臂和固定部分，运动范围从收纳的水平状态到使用时的垂直状态，摇臂可以随时停留的范围内的任意位置。
技术要求满足：
（1）摇臂具有障碍物保护功能，在摇臂摇摆的过程中遇到障碍物会自动停止并复位。
（2）摇臂具有漏水报警功能，当设备漏水时系统可以发出报警。
（3）通电AC220V。
学生电源装置：包含：低压交流0-24V输出1组、直流1.5-24V输出1组、输交流220V插座2个、USB输出5V电源1组。
1、教师主控型，学生低压电源都可接收主控电源发送的锁定信号，在锁定指示灯点亮后，学生接收老师输送的设定电源电压，教师锁定时,学生自己无法操作，这样可避免学生的误操作。可以分组或独立控制；
2、学生电源采用耐磨、耐腐蚀、耐高温的PC亮光薄膜面板，学生电源的控制采用按钮式按键，可以随意设置电压，贴片元件生产技术，微电脑控制，采用不小于49*24mm尺寸面板，用于展示学生的交直流电压数据；
3、学生交流电源通过上下键0～24V电压，最小调节单元可达1V,额定电流3A；
4、学生直流电源也是通过上下键选取，调节范围为1.5～24V，分辨率可达0.1V,额定电流2A。
供应端口：1、给排水端口：采用PVC材质,具有耐酸碱，拔插轻松，不生锈等特点；即插即用，带自动锁紧功能，即使在供水排水工作时，随时拔掉接口也不会有任何滴漏现象；
2、控制端口：采用航空插头供应装置，保证水槽柜供应电源及控制信号。
故障显示装置：接收智能平台控制，摇臂运动故障亮红灯警报故障。功能面板采用146*24mm±3mm，配置LED故障灯1个，灯罩采用ABS一次成型，设计安装磨砂透明均光板，不仅能使光线扩散均匀更能起到安全防护作用。
废水存储过滤装置：由水过滤箱和排水装置组成。尺寸不小于280*330*290mm。水过滤箱包括箱体、过滤件组成，具有耐酸碱，箱体由一隔板分为上下两层，过滤件设置在上层，抽水装置设置在下层。入水口处设置有液位计传感器，检测箱体的水位，排水装置包含水泵和控制器，控制器接受控制系统信号，控制器与液位计信号连接，且与水泵的开关信号连接。设备下面配有一个万向轮，方便设备移动。</t>
  </si>
  <si>
    <t>吊装给排水</t>
  </si>
  <si>
    <t>给水装置</t>
  </si>
  <si>
    <t>采用φ20-32mmPP-R给水管，连接每组模块给水。</t>
  </si>
  <si>
    <t>排水装置</t>
  </si>
  <si>
    <t>采用φ50-75mmPVC-U国标管，连接每组模块排水。</t>
  </si>
  <si>
    <t>电源供应线路</t>
  </si>
  <si>
    <t>采用2.5mm²电线进行系统布线。连接每组模块供电。</t>
  </si>
  <si>
    <t>智能控制线路</t>
  </si>
  <si>
    <t>采用1mm²屏蔽电线进行系统布线，连接每组模块通讯。</t>
  </si>
  <si>
    <t>其它</t>
  </si>
  <si>
    <t>工艺吊顶</t>
  </si>
  <si>
    <t>1、吊顶形式：石膏板+铝方通吊顶。钢制T型暗装龙骨厚度≥0.6mm，可拆卸。（符合规范要求承载指标）
2、基层材料种类、规格：≥15mm木工板，≥9mm石膏板，标准吊筋。
3、颜色：电脑调漆。
（注：油漆品种、刷漆遍数：腻子两遍、打磨两遍，乳胶漆四遍。）</t>
  </si>
  <si>
    <t>平方</t>
  </si>
  <si>
    <t>教室护眼灯</t>
  </si>
  <si>
    <t>1.灯具吊杆：标配2根刚性中空铝吊杆，壁厚≥1mm，表面采用阳极氧化或高温烤漆。
2.灯具类型：用光源一体式LED灯具，建议尺寸：长≥1195mm、宽≥295mm，灯具与电源品牌为同一厂家产品。
3.LED教室灯光通维持率在初始测试（0或1000小时）及正常燃点6000小时或以上时间均满足≥92%。
4.LED教室灯显色指数在初始测试（0或1000小时）及正常燃点30000小时或以上时间均满足Ra≥90、R9≥50。
5.LED教室灯色容差（或色品容差）正常燃点30000小时或以上时间后与初始测试（0或1000小时）的差值（绝对值）≤0.5 SDCM。
6.为使教室照明达到最佳的照度均匀度与防眩效果，LED 教室灯配光采用对称配光，LED 教室灯半峰边角（50%）光束角在 C0-180 面和 C90-270 面均满足 90±2°；且正常燃点30000小时或以上时间后与初始测试（0或1000小时）的差值（绝对值）≤1°。
7.LED教室灯蓝光危害等级：无危险（RG0），达到豁免级。
8.LED教室灯通过50000次开关通断后的光通量相对于初始光通量变化＜1%。
9.LED教室灯防护等级≥IP40。
10.LED教室灯色温（或相关色温）在初始测试（0或1000小时）及正常燃点30000小时或以上时间均满足3300-5300K。</t>
  </si>
  <si>
    <t>教室黑板灯</t>
  </si>
  <si>
    <t>1.灯具吊杆：标配2根刚性中空铝吊杆，壁厚≥1mm，表面采用阳极氧化或高温烤漆
2.灯具类型：采用光源一体式LED灯具，灯具与电源品牌为同一厂家产品。
3.LED黑板灯光通维持率在初始测试在初始测试（0或1000小时）及正常燃点30000小时或以上时间均满足≥95%。
4.LED黑板灯在初始测试（0或1000小时）及正常燃点30000小时或以上时间均满足光效（或灯具效能）≥94 lm/W。
5.LED黑板灯色容差（或色品容差）正常燃点30000小时或以上时间后与初始测试（0或1000小时）的差值（绝对值）≤5 SDCM。
6.为使教室照明达到最佳的照度均匀度与防眩效果，LED 黑板灯半峰边角（50%）光束角在 C0-180 面面的光束角满足100±1°， C90-270 面满足35±1°；且正常燃点30000小时或以上时间后与初始测试（0或1000小时）的差值（绝对值）≤1°。
7.LED黑板灯蓝光危害等级：无危险（RG0），达到豁免级。
8.LED黑板灯通过50000次开关通断后的光通量相对于初始光通量变化＜1%。
9.LED黑板灯防护等级≥IP40。
10.LED黑板灯色温（或相关色温）在初始测试（0或1000小时）及正常燃点30000小时或以上时间均满足3300-5300K。</t>
  </si>
  <si>
    <t>二、化学创新实验室2</t>
  </si>
  <si>
    <t>三、化学准备室</t>
  </si>
  <si>
    <t>基础设施设备</t>
  </si>
  <si>
    <t>实验台</t>
  </si>
  <si>
    <t>规格：3000*1200*800mm±10mm
1、台面：采用≥12.7mm厚实芯理化板制作，切割处正反面去毛刺切口打磨平整。表面有良好的耐腐蚀性及具有良好的承重性能。
2、柜体：全钢结构，含座人位，上抽下门设计，采用≥1.0mm高强度镀锌钢板，切割折弯成型焊接打磨平整，表面经环氧树脂喷涂处理。
3、门板及抽面：采用双层结构，组装式设计，保证单层钢板双面都喷涂处理，门板中间填充隔音材料，减少关门时产生的噪音。防撞胶垫：装于抽屉及门板内侧，减缓碰撞，保护柜体。
4、拉手：采用一字拉手。
5、不锈钢防腐合页：采用优质不锈钢模具一体成型。
6、防腐三节静音导轨：三节滚珠滑轨，承重性强，滑动顺滑。
7、固定桌脚：采用柜体内置可调ABS调整脚，保证调整脚前后都可以调节高低。</t>
  </si>
  <si>
    <t>挡水条</t>
  </si>
  <si>
    <t>采用≥12.7mm厚实验室专用理化板</t>
  </si>
  <si>
    <r>
      <rPr>
        <sz val="9"/>
        <rFont val="宋体"/>
        <charset val="134"/>
      </rPr>
      <t>规格：800*460*325mm±5mm
1、采用PP一体化成型水槽，易清洁，耐腐蚀特点。
2、实验室专用水槽技术要求满足：
(1)</t>
    </r>
    <r>
      <rPr>
        <sz val="9"/>
        <color rgb="FFFF0000"/>
        <rFont val="宋体"/>
        <charset val="134"/>
      </rPr>
      <t>、垂直冲击试验要求：检测条件高度:300mm次数:500 次，a,零部件无断裂、无豁裂;b,零部件未出现严重影响使用功能的磨损和变形
(2)、</t>
    </r>
    <r>
      <rPr>
        <sz val="9"/>
        <rFont val="宋体"/>
        <charset val="134"/>
      </rPr>
      <t>密度检测结果符合GB/T1033.1-2008方法A，检测条件：(23+2)℃，(50±5)%RH，24h浸渍液；水浸渍密度:1.0165g'cm3浸渍液温度 22.3℃块状试样</t>
    </r>
  </si>
  <si>
    <t>实验室专用试剂架</t>
  </si>
  <si>
    <t>规格：2200*300*750mm±10mm
1、铝合金结构，表面喷涂高温固化匀乳白环氧树脂喷涂理处理，具有较强的耐蚀性能，上下带塑胶模具堵头；
2、试剂架立柱截面尺寸：≥42mm*82mm,型材壁厚≥1.2mm；试剂架立柱双面升降槽，侧面双面镶嵌另色色条；
3、试剂架托架≥1.0mm高强度镀锌钢板，一次性冲压成型；试剂架护栏：护栏壁厚≥1.2mm，单面镶嵌另色色条。
4、立杆牢固固定于C型钢架底端，层板采用8mm厚的玻璃，安装后用户可根据试剂大小上下高低无级调节。</t>
  </si>
  <si>
    <t>组</t>
  </si>
  <si>
    <t>滴水架</t>
  </si>
  <si>
    <t>PP材质
1、整体采用PP材质，耐腐蚀性能好，抗紫外线辐射强，不易老化、脆化，韧性强，弹性好，易于安装。
2、滴水架主体与集水盘由模具注塑一体成型（非PP板焊接而成）。
3、滴水棒卡扣与主板卡槽紧密契合，不易松动，极好地保护实验器具。</t>
  </si>
  <si>
    <t>药品柜</t>
  </si>
  <si>
    <t>规格：1000*500*1970mm±10mm
1、PP材质
2、柜体：侧板、顶底板采用改性PP材料增加强度，注塑模一次性成型，表面沙面和光面相结合处理,保证柜体之坚固及密封性，耐腐蚀性强。
3、下储物柜门：内框采用改性PP材质注塑模一次成型,外嵌≥4.6mm厚钢化烤漆玻璃
4、上柜视窗们：内框采用改性PP材质注塑模一次成型,外嵌≥4.6mm厚钢化烤漆玻璃，中间烤漆镂空制作。
5、层板：上部配置两块活动层板，下部配置一块活动层板，层板全部采用改性PP材质注塑模一次成型，表面沙面和光面相结合处理，四周有阻水边，底部镶嵌钢质横梁，承重力强。整体设计为活动式，可随意抽取放在合适的隔层，自由组合各层空间。
6、门把手：采用经过改性PP材质注塑模一次成型，与柜门平行，开启方便。
7、门铰链：采用经过射出成型的PP材料制成，耐腐蚀性好。
8、螺丝：PP材质，可选不锈钢304材质
9、备注：可以用于各种腐蚀性化学品的储存，如硫酸、盐酸、硝酸、乙酸、硫磺酸等</t>
  </si>
  <si>
    <t>小推车</t>
  </si>
  <si>
    <t>规格：600*450*850mm±5mm
1、层板内空净尺寸长宽550*400mm±5mm，双层层板设计，板材厚度≥0.75mm304不锈钢，立柱采用≥Φ28mm圆管，厚度≥1.0，二层之间层间距440MM±5mm，护栏采用≥16mm不锈钢，高≥70MM，每层加强横梁1根，单层载重不小于150GK。
2、推手通过专用模具成型和立柱为一体式设计，便于推动，握感舒适，整体焊接后打磨抛光处理。
3、配件：优质静音万向轮，360°全方位旋转，其中2只带刹车功能，移动方便，安全更耐用。
4、产品采用焊接连接方式、经打磨抛光处理，无毛刺不刮手。</t>
  </si>
  <si>
    <t>通风柜</t>
  </si>
  <si>
    <r>
      <rPr>
        <sz val="9"/>
        <color rgb="FF000000"/>
        <rFont val="宋体"/>
        <charset val="134"/>
      </rPr>
      <t xml:space="preserve">规格：1500*850*2350mm±10mm
1、结构组合：采用三段组合式柜体，上部柜体（通风柜），中间（操作台面），下部柜体（独立水、电、气体管线系统容纳柜设计）。
2、外壳：全钢结构，采用≥1.0mm高强度镀锌钢板，表面经环氧树脂喷涂处理。
3、内壳：采用≥5mm厚耐酸碱、耐高温的抗倍特板制作。
4、台面：采用≥12.7mm厚实芯理化板制作，切割处正反面去毛刺切口打磨平整。表面有良好的耐腐蚀性及具有良好的承重性能。
5、照明：采用≥30W日光灯，并设有≥5mm厚磨沙玻璃。
6、移门拉手：采用铝合金一字拉手。
7、气流板：采用≥5mm厚抗倍特板，安装位置与角度满足排气顺畅。
8、化验水斗：采用PP制作，耐酸碱一体成型小水杯。
9、化验水咀：采用实验室专用单口烤漆水咀。
10、窗口：采用≥6mm厚的防爆钢化玻璃。内部采用垂体平衡装置，可以停留在上下任何位置。
</t>
    </r>
    <r>
      <rPr>
        <sz val="9"/>
        <color rgb="FFFF0000"/>
        <rFont val="宋体"/>
        <charset val="134"/>
      </rPr>
      <t>11、钢化玻璃技术要求满足：GB 15763.2-2005 建筑用安全玻璃 第2部分：钢化玻璃，
（1）、碎片状态满足：取4块试样进行试验，每块试样在任何50mm*50mm区域内的最少碎片数不少于40片，且允许有少量长条形碎片，其长度不超过75mm；
（2）、表面应力满足：钢化玻璃的表面应力不应小于90MPa。取3块试样进行试验，当全部符合规定为合格，2块试样不符合则为不合格；当2块试样符合时，再追加3块试样，如果3块全部符合规定则为合格。</t>
    </r>
  </si>
  <si>
    <t>准备室通风设备</t>
  </si>
  <si>
    <t xml:space="preserve">PP离心风机：5#,功率≥2.2KW,风量；3856-7728m³/h，压头：790-502Pa,转速；1440转/分,电压：380V
风帽5#，PP材质，具有防雨功能，风阻小。
进风口软接头De500/300*250H，软质PVC
防火阀300*250H，不锈钢材质
室内管道，采用防腐蚀PP材质，具有整体结构性能好、严密性高等优点大小管道组成，各支管风速小于8m/s
室外管道，采用防腐蚀PP材质，具有整体结构性能好、严密性高等优点大小管道组成，各主管风速小于12m/s
风机电缆线、控制线4mm²*3+2.5mm²*2
智能变频时控控制电箱：电箱尺寸不小于300*400*200mm，内含空开交流接触器散热风扇，变频调速系统:变频器:2.2KW,3个点，时间定时控制系统:含时控开关、配套继电器，实现手动、自动可以切换
</t>
  </si>
  <si>
    <t>四、危化品储藏室</t>
  </si>
  <si>
    <t>全新钢塑水槽柜</t>
  </si>
  <si>
    <t>水槽柜：450*600*800mm±5mm，整体采用三段式结构，前部凸起，采用实验室专用一次成型的绿色环保材质，背板和侧板采用1.0MM厚高强度镀锌钢板后两侧圆弧角设计，前面门板两侧圆弧形设计，底座为专用一次成型绿色环保材质。内部钢框支撑，要求无毒无味，防水防潮，不生锈，承重力强，可重复拆卸拼装，专用连接件拼装。</t>
  </si>
  <si>
    <t>鹅颈式实验室专用优质化验水嘴：要求防酸碱、防锈、防虹吸、防阻塞，表面环氧树脂喷涂。出水嘴为铜质瓷芯，高头，便于多用途使用，可拆卸清洗阻塞。出水嘴可拆卸，内有成型螺纹，可方便连接循环等特殊用水水管。</t>
  </si>
  <si>
    <t>PP一体化水槽（含下水装置）</t>
  </si>
  <si>
    <t>水槽为整体模具一体成型，尺寸450*600*250±10mm，并设有溢水口，底部带S弯防臭设计，与地面下水管密封连接；水柜内前方设置检修门，整体可拆卸背板，便于维修。</t>
  </si>
  <si>
    <t>洗眼喷头：采用不助燃PC材质模铸一体成形制作，具有过滤泡棉及防尘功能，上面防尘盖平常可防尘，使用时可随时被水冲开，并降低突然打开时短暂的高水压，避免冲伤眼睛。</t>
  </si>
  <si>
    <t>毒品柜</t>
  </si>
  <si>
    <t>1. 易燃品毒害品储存柜外壳体全部采用1.0mm的高强度镀锌钢板，柜体底座采用1.5mm的高强度镀锌钢板,内外表面经酸洗磷化环氧树脂粉末喷涂，烘热固化处理。
2. 易燃品毒害品储存柜体内胆（上，下、左、右及层板阶梯）全部采用5mm抗倍特；柜体的底板中部有Φ35mm漏液孔；柜体底部设h=120mm底座，底部焊接加固方管，可方便用于叉车运输，柜底设有抽屉底部最下层留有可以存放不少于40mm厚黄沙的填埋腔，用于稳定柜体及埋放金属钠、黄磷（白磷）等的易燃物品。
3. 柜中部有三层阶梯式的PP板，下层搁板外沿镶装有H48.5*W16.5（mm）pp护栏,护栏中间嵌有警示红，警示蓝，警示黄的0.5mm厚度的pvc装饰条，分别区分碱性，酸性药品和易燃品的存放；每个搁板靠背板处有一导流风口，阶梯每层高度50mm。
4. 柜顶部中间有Φ100mmABS塑料耐腐蚀可调节中央空调旋转出风口，柜顶风口内置一个AC220V、50HZ、管道风机排风量130m³/h，并设置定时器，温度上下限控制开关环境温度（-40~+60）℃，可设置每天排风温度及智能报警，时控开关置于柜顶右侧，可控制风机每天、每周开启时间及关闭时间方便易燃品毒害品储存柜操作使用。
5、带有一把机械天地锁，一把感应锁、左边门带一把电磁，防止不正常打开、锁带有应急钥匙，当右门打开时，报警提醒用户门已经打开模式，及时关好门。</t>
  </si>
  <si>
    <t>防火柜</t>
  </si>
  <si>
    <t>外部尺寸≥H1650*W1090*D460mm，内部尺寸≥H1550*W1010*D360mm，层板尺寸≥W1008*D360*H25mm，容积≥45/170（加仑/升）
重量≥95kg
开门方式：手动/自动层板：二板可调
门型：双门锁具：双锁
颜色：蓝色（环氧树脂喷涂）</t>
  </si>
  <si>
    <t>毒品室通风设备</t>
  </si>
  <si>
    <t>PP离心风机5#,功率≥2.2KW,风量；3856-7728m³/h，压头：790-502Pa,转速；1440转/分,电压：380V
风帽5#，PP材质，具有防雨功能，风阻小。
进风口软接头De500/300*250H，软质PVC
活性炭废气处理器，处理风量：2000m3/h。
①、吸附单元在设备箱体内分层格栅式安装，要求能够非常方便的检修及更换。吸附单元选用硬PP板材制作。
②、检查门开启方便，密封严密。
③、进出气口是法兰式接口，可以连接风管。风管连接工艺采用法兰连接方式，法兰之间连接应有3㎜的橡胶垫皮，起到密封作用。
防火阀300*250H，不锈钢材质
室内管道，采用防腐蚀PP材质，具有整体结构性能好、严密性高等优点大小管道组成，各支管风速小于8m/s
室外管道，采用防腐蚀PP材质，具有整体结构性能好、严密性高等优点大小管道组成，各主管风速小于12m/s
风机电缆线、控制线4mm²*3+2.5mm²*2
智能变频时控控制电箱尺寸不小于300*400*200mm，内含空开交流接触器散热风扇，变频调速系统:变频器:2.2KW,3个点，时间定时控制系统:含时控开关、配套继电器，实现手动、自动可以切换</t>
  </si>
  <si>
    <t>防腐门</t>
  </si>
  <si>
    <t>符合实际使用需求。</t>
  </si>
  <si>
    <t>扇</t>
  </si>
  <si>
    <t>防漏液托盘</t>
  </si>
  <si>
    <t>规格≥430*530*110mm
含防漏液托盘，PP材质，注塑成型，载重≥36KG</t>
  </si>
  <si>
    <t>废液桶</t>
  </si>
  <si>
    <t>规格≥28L
含废液桶，全新料，防泄漏，密封强，耐腐蚀，耐酸碱废液桶</t>
  </si>
  <si>
    <t>五、化学仪器、药品室</t>
  </si>
  <si>
    <t>药品室通风设备</t>
  </si>
  <si>
    <t>PP离心风机：5#,功率≥2.2KW,风量；3856-7728m³/h，压头：790-502Pa,转速；1440转/分,电压：380V
风帽5#，PP材质，具有防雨功能，风阻小。
进风口软接头De500/300*250H，软质PVC
防火阀300*250H，不锈钢材质
室内管道，采用防腐蚀PP材质，具有整体结构性能好、严密性高等优点大小管道组成，各支管风速小于8m/s
室外管道，采用防腐蚀PP材质，具有整体结构性能好、严密性高等优点大小管道组成，各主管风速小于12m/s
风机电缆线、控制线4mm²*3+2.5mm²*2
智能变频时控控制电箱：电箱尺寸不小于300*400*200mm，内含空开交流接触器散热风扇，变频调速系统:变频器:2.2KW,3个点，时间定时控制系统:含时控开关、配套继电器，实现手动、自动可以切换</t>
  </si>
  <si>
    <t>六、生物创新实验室1</t>
  </si>
  <si>
    <t>规格：3000*700*900mm±10mm
1、台面：台面采用≥15mm厚陶瓷台面。陶瓷台面坯体黑色一体实芯和釉面经高温一体煅烧而成。陶瓷台面表面釉面为实验室专业釉面不会受外界环境影响而脱落脱层，具有耐污染、耐化学腐蚀、无放射性物质、防撞抗冲击、承重力强等功能。
2、柜体：全钢结构，采用1.0mm高强度镀锌钢板，切割折弯成型，组件焊接工艺，打磨平整，表面经环氧树脂喷涂处理；整体结构设计合理，预留电脑主机、键盘托、实物展台、教师电源安装位置。
3、拉手：采用不锈钢拉手。
4、门板及抽面：采用双层结构，组装式设计，保证单层钢板双面都喷涂处理，门板中间填充隔音材料，减少关门时产生的噪音。防撞胶垫：装于抽屉及门板内侧，减缓碰撞，保护柜体。
5、不锈钢防腐合页：采用优质不锈钢模具一体成型。
6、防腐三节静音导轨：三节滚珠滑轨，承重性强，滑动顺滑。
7、固定桌脚：采用柜体内置可调ABS调整脚，保证调整脚前后都可以调节高低。</t>
  </si>
  <si>
    <t>规格：550*450*300mm±5mm
采用PP一体化成型水槽，易清洁，耐腐蚀特点。</t>
  </si>
  <si>
    <t>规格：1225*600*780/820mm±10mm
1、台面：采用≥15mm厚止滑陶瓷台面。陶瓷台面坯体黑色一体实芯和釉面经高温一体煅烧而成。台面操作边设有不小于13*1.5mm止滑凹槽，有效防止在实验过程中试管、液体等实验物品滑落造成意外伤害，陶瓷台面表面釉面为实验室专业釉面不会受外界环境影响而脱落脱层，具有耐污染、耐化学腐蚀、无放射性物质、防撞抗冲击、承重力强等功能。
2、钢铝结构，外形尺寸为1225*600*780±10mm（台面）/820（围边）mm±10mm,含功能围栏总高度为925mm±10mm；左右侧围边采用一体化压铸铝工艺，尺寸不小于405*78*17mm，围边长度达到390mm±10mm，高出台面约38mm，防止仪器设备掉落的风险；后档条为铝合金一体成型工艺，高出台面约38mm，金属表面经环氧树脂粉末喷涂高温固化处理。
3、后功能栏杆，采用不小于20*30*1.0mm的方管弯管成型工艺，高出台面达到145mm，防止实验器材跌落；
4、下面设计两个书包斗，材质采用ABS一体化成型工艺，镂空设计，不屯垃圾，便于清理，中间设挂凳卡；
5、桌腿采用两节折叠式设计，上部分尺寸不小于120*210*50mm，一体化压铸工艺；下部分采用不小于100*40*1.8mm钢管制作而成；下脚尺寸不小于565*60*40mm，采用不低于2mm钢板冲压一体化成型，金属表面经环氧树脂粉末喷涂高温固化处理。</t>
  </si>
  <si>
    <t>1、水槽柜整体尺寸为600*450*820mm±10mm
2、底围：590*440*61.5mm±10mm，中间部分尺寸601*450*817mm±10mm；材质≥1.0mm镀锌钢板，表面经防锈处理、环氧树脂静电粉末涂装处理；
3、一体水槽，PP改性材质，水槽上部内径尺寸为405*480mm±5mm，底部内径尺寸为346*436mm±5mm，水槽最高深度为360mm±5mm，洗涤时水不易外溅；水槽内部带滴水架，滴水架带不少于10根滴水棒，滴水棒可以翻转收纳；
4、水槽柜预留收纳翻盖，有收纳水管功能；检修门带锁，底围安装1寸定向轮</t>
  </si>
  <si>
    <t>规格：Φ315*450-500mm±5mm
1、凳脚材质：4个凳脚采用不小于17*34*1.7mm钢管模具弯制一次成型，全圆满焊接完成，结构牢固，经高温粉体烤漆处理，长时间使用也不会产生表面烤漆剥落现象 螺旋升降式，升降距离为50mm，最高离地距离为500mm，凳面Ф315*高450-500mm±5mm，
2、聚丙烯凳面材质：采用聚丙烯共聚级注塑。表面细纹咬花，防滑不发光，凳面底部镶嵌4枚螺纹，采用标准螺栓与圆型托盘固定。
3、脚垫材质：采用PP加耐磨纤维增强塑料，实心倒勾式一体射出成型。
4、凳托与凳脚留有一定的空间便于凳子挂在挂凳扣上，方便教室的打扫。</t>
  </si>
  <si>
    <t>控制装置</t>
  </si>
  <si>
    <t>顶装智能控制平台</t>
  </si>
  <si>
    <t>集中控制系统。可执行各分项分页控制。
给排水控制：控制顶装给排水。
电源控制：控制学生AC220V电源和低压电源。
摇臂控制：控制摇臂升降。
需具有app操作功能：
1、APP登入有网络注册功能，注册后登入系统操作，使用者忘记密码方便找回，同时方便升级系统，带来新的体验。
2、能使用APP能控制总电源关闭；
3、APP能显示当前温度、相对湿度及当前时间；
4、使用APP能控制学生低压电源的交流电压，且电压值为实测值。如APP给学生交流3V，学生电源电压实测电压为3V；
5、使用APP同时控制水电风光源开启与关闭，同时可以扩展功能（监控布防、空调控制等等）</t>
  </si>
  <si>
    <t>吊装部分</t>
  </si>
  <si>
    <t>七、生物创新实验室2</t>
  </si>
  <si>
    <t>八、生物准备室</t>
  </si>
  <si>
    <t>基础设备</t>
  </si>
  <si>
    <t>规格：800*460*325mm±5mm
采用PP一体化成型水槽，易清洁，耐腐蚀特点。</t>
  </si>
  <si>
    <t>仪器柜</t>
  </si>
  <si>
    <t>规格：1000*500*1970mm±10mm
1、PP材质
2、柜体：侧板、顶底板采用改性PP材料增加强度，注塑模一次性成型，表面沙面和光面相结合处理,保证柜体之坚固及密封性，耐腐蚀性强。
3、下储物柜门：内框采用改性PP材质注塑模一次成型,外嵌≥4.6mm厚钢化烤漆玻璃
4、上柜视窗们：内框采用改性PP材质注塑模一次成型,外嵌≥4.6mm厚钢化烤漆玻璃，中间烤漆镂空制作。
5、层板：上部配置两块活动层板，下部配置一块活动层板，层板全部采用改性PP材质注塑模一次成型，表面沙面和光面相结合处理，四周有阻水边，底部镶嵌钢质横梁，承重力强。整体设计为活动式，可随意抽取放在合适的隔层，自由组合各层空间。
6、门把手：采用经过改性PP材质注塑模一次成型，与柜门平行，开启方便。
7、门铰链：采用经过射出成型的PP材料制成，耐腐蚀性好。
8、螺丝：PP材质，可选不锈钢304材质。
9、备注：可以用于各种腐蚀性化学品的储存，如硫酸、盐酸、硝酸、乙酸、硫磺酸等。</t>
  </si>
  <si>
    <t>规格：1000*500*2000mm±10mm
1、柜体：全钢结构，上下双开门设计，采用1.0mm高强度镀锌钢板，切割折弯成型焊接打磨平整，表面经环氧树脂喷涂处理。
2、柜门：上门为钢制整板开孔门框，内嵌玻璃；下门组装式设计，保证单层钢板双面都喷涂处理，门板中间填充隔音材料，减少关门时产生的噪音。
3、拉手：采用不锈钢拉手。
4、隔板：采用1.0mm高强度镀锌钢板，成型后20mm一体成型，柜体内带调节孔，上下可以调节。</t>
  </si>
  <si>
    <t>九、生物仪器室</t>
  </si>
  <si>
    <t>十、物理创新实验室1</t>
  </si>
  <si>
    <t>规格：2400*700*900mm±10mm
1、台面：台面采用≥15mm厚陶瓷台面。陶瓷台面坯体黑色一体实芯和釉面经高温一体煅烧而成。陶瓷台面表面釉面为实验室专业釉面不会受外界环境影响而脱落脱层，具有耐污染、耐化学腐蚀、无放射性物质、防撞抗冲击、承重力强等功能。
2、柜体：全钢结构，采用1.0mm高强度镀锌钢板，切割折弯成型，组件焊接工艺，打磨平整，表面经环氧树脂喷涂处理；整体结构设计合理，预留电脑主机、键盘托、实物展台、教师电源安装位置。
3、拉手：采用不锈钢拉手。
4、门板及抽面：采用双层结构，组装式设计，保证单层钢板双面都喷涂处理，门板中间填充隔音材料，减少关门时产生的噪音。防撞胶垫：装于抽屉及门板内侧，减缓碰撞，保护柜体。
5、不锈钢防腐合页：采用优质不锈钢模具一体成型。
6、防腐三节静音导轨：三节滚珠滑轨，承重性强，滑动顺滑。
7、固定桌脚：采用柜体内置可调ABS调整脚，保证调整脚前后都可以调节高低。</t>
  </si>
  <si>
    <t>规格：1225*600*780/820mm±10mm
1、台面：采用≥15mm厚止滑陶瓷台面。陶瓷台面坯体黑色一体实芯和釉面经高温一体煅烧而成。台面操作边设有不小于13*1.5mm止滑凹槽，有效防止在实验过程中试管、液体等实验物品滑落造成意外伤害，陶瓷台面表面釉面为实验室专业釉面不会受外界环境影响而脱落脱层，具有耐污染、耐化学腐蚀、无放射性物质、防撞抗冲击、承重力强等功能。
2、钢铝结构，外形尺寸为1225*600*780±10mm（台面）/820（围边）mm±10mm,含功能围栏总高度为925mm±10mm；左右侧围边采用一体化压铸铝工艺，尺寸不小于405*78*17mm，围边长度达到390mm±10mm，高出台面约38mm，防止仪器设备掉落的风险；后档条为铝合金一体成型工艺，高出台面约38mm，金属表面经环氧树脂粉末喷涂高温固化处理。；
3、后功能栏杆，采用不小于20*30*1.0mm的方管弯管成型工艺，高出台面达到145mm，防止实验器材跌落；
4、下面设计两个书包斗，材质采用ABS一体化成型工艺，镂空设计，不屯垃圾，便于清理，中间设挂凳卡；
5、桌腿采用两节折叠式设计，上部分尺寸不小于120*210*50mm，一体化压铸工艺；下部分采用不小于100*40*1.8mm钢管制作而成；下脚尺寸不小于565*60*40mm，采用不低于2mm钢板冲压一体化成型，金属表面经环氧树脂粉末喷涂高温固化处理。</t>
  </si>
  <si>
    <t>1、教师演示台配备总漏电保护和分组保护，可分组控制学生的高低压电源，确保学生实验安全方便；
2、教师电源总控采用不小于225*127mm尺寸的面板，具备智能控制按键，并能显示电源电压；
3、教师交流电源通过智能控制按键直接选取0～24V电压，最小调节单元可达1V,额定电流3A；
4、教师直流电源也是通过智能控制按键直接选取，调节范围为1.5～24V，分辨率可达0.1V,额定电流3A；
5、低压大电流值为40A，自动关断；
6、教学电源：220V交流输出为带安全门的插座，带有电源指示，学生低压交流电源可通过智能控制按键直接选取0～24V电压，最小调节单元为1V，分组输送至学生桌；低压直流电压教师能准确控制，最小调节单元为0.1V。</t>
  </si>
  <si>
    <t>集中控制系统。可执行各分项分页控制。
照明控制：控制顶装照明。
电源控制：控制学生AC220V电源和低压电源。
摇臂控制：控制摇臂升降。
需具有app操作功能：
A、APP登入有网络注册功能，注册后登入系统操作，使用者忘记密码方便找回，同时方便升级系统，带来新的体验。
B、能使用APP能控制总电源关闭；
C、APP能显示当前温度、相对湿度及当前时间；
D、使用APP能控制学生低压电源的交流电压，且电压值为实测值。如APP给学生交流3V，学生电源电压实测电压为3V；
E、使用APP同时控制水电风光源开启与关闭，同时可以扩展功能（监控布防、空调控制等等）</t>
  </si>
  <si>
    <t>智能吊装</t>
  </si>
  <si>
    <t>顶部多模块电源供应装置</t>
  </si>
  <si>
    <t>1、尺寸≥DN238mm*110mm，外壳采用ABS材质，模具一体成型。防误操作系统，两片多功能金属盖，当工作状态或者接入设备时，金属盖为打开状态，电源无法上升，防止误操作，不会造成拉坏设备及实验桌上的仪器摔坏；当功能金属盖关闭时，电源可以升起收纳。模块内预留220V高压电源、0-24V低压电源、网络接口安装位置。
2、顶部多模块电源供应装置技术要求满足：
（1）、标志：调节装置、输出插孔应有清晰明了、耐用的提示文字和符号；电压输出应能显示在电压表上；
（2）、电压调节范围:AC\DC:0～24V;
（3）、内部导线连接：连线后应无应力；黄绿双色线必须是接地端子，部件固定牢固，无松动现象。
（4）、电压指示精度，V:显示值与输出值之间的误差应在±2V以内；</t>
  </si>
  <si>
    <t>模块储藏装置</t>
  </si>
  <si>
    <t>采用ABS材质，模具一体成型。中间部分尺寸≥DN390mm*140mm，设计为飞碟式造型，材质为塑钢结构。当下部分电源不使用时，可收纳为一体。收纳舱和四周均带有氛围灯。</t>
  </si>
  <si>
    <t>电源供应模块</t>
  </si>
  <si>
    <t>带有1个USB接口电源、220V插座2个、网络接口1个。低压1.5-24V直流电源两组输出，输出电流为2.5A。低压0-24交流电源，两组输出，输出电流为2.5A；两组输出口为分开，方便两组学生操作相互不干扰，其中低压交直流、220V输出为被教师主控。</t>
  </si>
  <si>
    <t>学生端调节终端</t>
  </si>
  <si>
    <t>带两块不小于DN50mm尺寸面板，供学生调节使用
1、数字仪表盘用于展示学生电流电源；
2、采用面板上的数字按键进行电源电压的调节；
3、采用面板上的数字按键微调电源距离，当调整完成后，教师主控能锁定，使学生不能随意调整；</t>
  </si>
  <si>
    <t>伸缩线束</t>
  </si>
  <si>
    <t>含高低压供电线缆和网络线缆</t>
  </si>
  <si>
    <t>智能升降装置</t>
  </si>
  <si>
    <t>1、外部舱体为高强度镀锌钢板制作，尺寸≥575mm*390mm*150mm，表面环氧喷涂,喷涂厚度≥75μ,内置24V电机、控制电路、卷线机构。电缆线内设有两路网线及电源线若干,两侧设有高度调节挂件，调节高度350mm，适合不同高度房间。
2、内置控制模块接受主控信号，发送输出信号。</t>
  </si>
  <si>
    <t>十一、物理创新实验室2</t>
  </si>
  <si>
    <t>十二、物理准备室</t>
  </si>
  <si>
    <t>岛式插座</t>
  </si>
  <si>
    <t>1、钢制线盒，主框架采用裸板实际厚度大于1.0mm厚优质钢材产一级高强度镀锌钢板经CNC机压成形、焊接制作，表面经磷化处理、环氧树脂静电粉末涂装处理。
2.220V交流输出为五孔插座，</t>
  </si>
  <si>
    <t>十三、物理仪器室</t>
  </si>
  <si>
    <t>加大仪器柜</t>
  </si>
  <si>
    <t>规格：1350*500*2000mm±10mm
1、柜体：全钢结构，上下双开门设计，采用1.0mm高强度镀锌钢板，切割折弯成型焊接打磨平整，表面经环氧树脂喷涂处理。
2、柜门：上门为钢制整板开孔门框，内嵌玻璃；下门组装式设计，保证单层钢板双面都喷涂处理，门板中间填充隔音材料，减少关门时产生的噪音。
3、拉手：采用不锈钢拉手。
4、隔板：采用1.0mm高强度镀锌钢板，成型后20mm一体成型，柜体内带调节孔，上下可以调节。</t>
  </si>
  <si>
    <t>十四、化学实验室仪器</t>
  </si>
  <si>
    <t>化学学生实验仪器</t>
  </si>
  <si>
    <t>蒸发皿</t>
  </si>
  <si>
    <t>1、实验用加热仪器60mm，陶瓷制造；
2、口圆整、光滑，不得有缺口，厚薄均匀，底部平整，不凸凹，放置平面不摇晃，器身不扁瘪；
3、蒸发皿的形状应规整，不得有裂纹和妨碍使用的熔洞、斑点、缺釉等缺陷；
4、吸水率：不大于0.3%；
5、釉的耐酸性：带釉蒸发皿内表面釉的损失量不大于0.01mg/cm²；
6、釉的高温粘结性：将带釉蒸发皿加热至900℃时，不出现釉粘结现象；
7、热稳定性：产品在高于室温230℃至室温的水中热交换一次，不出现裂痕或色斑；
8、按使用温度可分为：带釉蒸发皿和无釉蒸发皿。带釉蒸发皿使用温度不高于1000℃，无釉蒸发皿使用温度不高于1250℃。</t>
  </si>
  <si>
    <t>短颈漏斗</t>
  </si>
  <si>
    <t>硼硅玻璃制，漏斗口径60mm，斗茎长60mm，总长105mm,下口磨成45º角，斜口边口倒角，耐水性HGB3级</t>
  </si>
  <si>
    <t>试管</t>
  </si>
  <si>
    <t>Φ15mm*150mm，壁厚2mm，透明高硼硅玻璃制，口部做卷边处理。</t>
  </si>
  <si>
    <t>根</t>
  </si>
  <si>
    <t>Φ20mm*200mm，壁厚2mm，透明高硼硅玻璃制，口部做卷边处理。</t>
  </si>
  <si>
    <t>烧杯</t>
  </si>
  <si>
    <t>1、高硼硅玻璃材质；
2、规格：500mL，烧杯上标志应清晰、耐久，造型规范、薄厚均匀、无明显偏斜，底部不允许有结石、节瘤存在；
3、放在平台上不应旋转或摇晃；
4、当向外倾倒液体时，液体呈一束细流流出，不应外溢，不应沿壁外流。</t>
  </si>
  <si>
    <t>玻璃导管</t>
  </si>
  <si>
    <t>外径∅8mm，内径∅5mm，壁厚1.5mm,—端长度为80mm，—端长度约60mm，呈120度角，管口烧结处理，避免划伤</t>
  </si>
  <si>
    <t>∅8mm，—端长度为60mm，—端长度约190mm，形状为直角，管口烧结处理，避免划伤</t>
  </si>
  <si>
    <t>橡皮塞</t>
  </si>
  <si>
    <t>橡胶材质，锥形，14mm（底部直径）*20mm（顶部直径）*28.5mm（高度）单孔，孔径7.8mm</t>
  </si>
  <si>
    <t>脱脂棉</t>
  </si>
  <si>
    <t>医用脱脂棉，棉球0.5g/只，10g/包。</t>
  </si>
  <si>
    <t>包</t>
  </si>
  <si>
    <t>胶头滴管</t>
  </si>
  <si>
    <t>90mm直形，滴管直径10mm,尖嘴口径1mm，上端有防滑脱翻口，翻口处直径比滴管直径略多1mm～2mm，配有胶头。胶头组装后长度约110mm</t>
  </si>
  <si>
    <t>玻璃棒</t>
  </si>
  <si>
    <t>Φ6mm,长200mm，粗细均匀，两端烧结使其光滑</t>
  </si>
  <si>
    <t>井穴板</t>
  </si>
  <si>
    <t>陶瓷反应板,尺寸：81mm*53mm*13mm，6孔，单孔直径20mm</t>
  </si>
  <si>
    <t>块</t>
  </si>
  <si>
    <t>砂纸</t>
  </si>
  <si>
    <t>1500#，碳化硅矿砂+耐水牛皮纸基+耐水树脂合成胶</t>
  </si>
  <si>
    <t>坩埚钳</t>
  </si>
  <si>
    <t>1、产品用不锈钢制造。总长度为200㎜；2、钳子制作应光滑、平整、无缺陷；3、钳子的夹持端为弯头，端头应有齿纹，便于夹住物体，吻合一致。</t>
  </si>
  <si>
    <t>量筒</t>
  </si>
  <si>
    <t>50mL，透明钠钙玻璃制，分度线、数字和标志应完整、清晰和耐久，底座直径54.5mm,筒直径为25mm,总高200mm，壁厚1-2mm</t>
  </si>
  <si>
    <t>10mL，透明钠钙玻璃制，分度线、数字和标志完整、清晰和耐久，底座直径39mm,筒直径为15.5mm,总高139mm，壁厚1-2mm</t>
  </si>
  <si>
    <t>滤纸</t>
  </si>
  <si>
    <t>快速定性滤纸，直径φ9cm，100张/盒，外盒尺寸：长95mm*宽95mm*厚25mm</t>
  </si>
  <si>
    <t>盒</t>
  </si>
  <si>
    <t>乳胶管</t>
  </si>
  <si>
    <t>透明橡胶材质，内径7mm，外径10mm,L=1000mm</t>
  </si>
  <si>
    <t>镊子</t>
  </si>
  <si>
    <t>尖头，镊子采用不锈钢材质，长123mm，硬度HRC45°。离镊子尖端1mm长度范围内，镊子上下两块金属片应满足：金属片宽度小于1.6mm；金属片厚度小于0.8mm；金属片之间咬合间隙小于0.1mm；咬合后金属片之间左右及前后偏移小于0.4mm。镊子头带防护套。</t>
  </si>
  <si>
    <t>把</t>
  </si>
  <si>
    <t>美工刀</t>
  </si>
  <si>
    <t>小号，适用于裁剪纸张、塑料、软木等材料</t>
  </si>
  <si>
    <t>滴定管</t>
  </si>
  <si>
    <t>红25mL，精度0.1mL，酸式，活塞材质：聚四氟乙烯,</t>
  </si>
  <si>
    <t>蓝25mL，精度0.1mL，碱式，活塞材质：聚四氟乙烯</t>
  </si>
  <si>
    <t>容量瓶</t>
  </si>
  <si>
    <t>100mL，透明硼硅酸盐玻璃制，刻度线应在瓶颈下部三分之二处，清晰耐久，粗细均匀,平底，配有匹配的玻璃塞</t>
  </si>
  <si>
    <t>锥形瓶</t>
  </si>
  <si>
    <t>100mL，透明硼硅酸盐玻璃制，放在平台上直立不摇晃、不转动。</t>
  </si>
  <si>
    <t>滴定管夹</t>
  </si>
  <si>
    <t>铝合金材质,加持部位有防滑脱凹槽，用于夹持滴定管</t>
  </si>
  <si>
    <t>标签纸</t>
  </si>
  <si>
    <t>包装长160mm宽92mm，每张24mm*27mm</t>
  </si>
  <si>
    <t>袋</t>
  </si>
  <si>
    <t>塑料洗瓶</t>
  </si>
  <si>
    <t>250mL,聚丙烯PP材质，水嘴略向下倾斜，瓶口紧实不漏气</t>
  </si>
  <si>
    <t>电子天平</t>
  </si>
  <si>
    <t>量程0g〜100g，分辨力0.001g，带标准砝码，外形尺寸：137mm*91mm*67mm</t>
  </si>
  <si>
    <t>称量纸</t>
  </si>
  <si>
    <t>100mm*100mm薄款,500张/袋，厚度13mm</t>
  </si>
  <si>
    <t>100mL，透明钠钙玻璃制，分度线、数字和标志应完整、清晰和耐久，底座直径63mm,筒直径为30mm,总高260mm，壁厚1-2mm</t>
  </si>
  <si>
    <t>外径∅8mm，内径∅5mm，壁厚1.5mm,长度约80mm，尖嘴口内径2mm，直形，管口烧结处理，避免划伤</t>
  </si>
  <si>
    <t>外径∅8mm，内径∅5mm，壁厚1.5mm,两端长度均为60mm，呈120度角，管口烧结处理，避免划伤</t>
  </si>
  <si>
    <t>分子结构模型</t>
  </si>
  <si>
    <t>盒装165*120*55（内含氢H、碳C、氧0、氮N、、硫S、氯C1、磷P等原子、配有比例单键、中键、长健、比例扳手等，材料采用塑料材质，可搭配出化学教材中各种球棍模型和比例模型</t>
  </si>
  <si>
    <t>研钵（含研杵）</t>
  </si>
  <si>
    <t>80mL,瓷制，口部直径83mm，平底，底部直径50mm,总高40mm，配有研杵，内部粗糙便于研磨，外部光滑</t>
  </si>
  <si>
    <t>具支U型管</t>
  </si>
  <si>
    <t>透明高硼硅玻璃制，D=20L=200mm壁厚2mm,两管间距48mm,无磨口管口烧结处理，两侧靠近上口处有具支</t>
  </si>
  <si>
    <t>U型管</t>
  </si>
  <si>
    <t>透明钠改玻璃制，D=20L=200mm壁2mm,两管间距48mm,无磨口管口烧结处理，</t>
  </si>
  <si>
    <t>电流表</t>
  </si>
  <si>
    <t>0.6A、3A双量程，2.5级，压降：75mV。基本误差、升降变差、平衡误差不超过量程上限的2.5％，产品外形尺寸：125*80*75mm</t>
  </si>
  <si>
    <t>灵敏电流计</t>
  </si>
  <si>
    <t>30μA，G0档表头内阻80Ω～125Ω，G1档表头内阻2400Ω～3000Ω，产品外形尺寸：125*80*75mm</t>
  </si>
  <si>
    <t>单刀开关</t>
  </si>
  <si>
    <t>最高工作电压36V,额定工作电流6A。开关闸刀、接线柱、垫片均为金属导电材质。闸刀宽度46mm,闸刀厚度≥0.7mm。接线柱直径为4mm,有效行程≥4mm。通额定电流，导电部分允许温升≤35°C,操作手柄允许温升≤25°Co开关的绝缘强度应能承受1200V。在额定直流电流工作条件下，接线两端直流电压降≤100mV，单刀开关底座尺寸：75mm*35mm,产品外形尺寸：长89mm*宽35mm*高33mm</t>
  </si>
  <si>
    <t>电池</t>
  </si>
  <si>
    <t>1.5V/节</t>
  </si>
  <si>
    <t>节</t>
  </si>
  <si>
    <t>电池盒</t>
  </si>
  <si>
    <t>1#电池用，有插夹两用接线柱，正负极用弹性磷铜片，有串并联接插口，产品外形尺寸：长103mm*宽41mm*高53mm</t>
  </si>
  <si>
    <t>石墨棒</t>
  </si>
  <si>
    <t>D=8mmL=150mm，电极石墨棒，高纯高密导电性好，耐高温，抗酸碱耐腐蚀，润滑性好</t>
  </si>
  <si>
    <t>导线</t>
  </si>
  <si>
    <t>长度分别为300mm；线径3mm,单芯4mm香蕉插头，纯铜导线；红色</t>
  </si>
  <si>
    <t>长度分别为300mm；线径3mm,单芯4mm香蕉插头，纯铜导线；蓝色</t>
  </si>
  <si>
    <t>鳄鱼夹（带防护套）</t>
  </si>
  <si>
    <t>带有防护套，小号，长度：53mm适应范围：尾部可以插4.0mm香蕉插头，开口最大尺寸8mm</t>
  </si>
  <si>
    <t>原电池实验器</t>
  </si>
  <si>
    <t>1.产品由缸体、带固定接线柱的缸体盖板、铜电极板、锌电极板、铁电极板、碳棒等组成。
2.缸体材质使用够耐受电解液腐蚀的亚克力材料，整体尺寸为82*52*85mm。
3.缸体盖板使用不与电解液发生反应的ABS材料注塑而成。
4.各电极板与缸体盖板连接牢固，不松动。
5.接线柱采用插拔方式。</t>
  </si>
  <si>
    <t>红水温度计</t>
  </si>
  <si>
    <t>红水玻璃温度计，长290mm，直径5.5mm，量程-30℃～100℃，分度值1℃，示值误差&lt;±1.5℃，顶部有圆形小环，便于悬挂，外有塑料保护套</t>
  </si>
  <si>
    <t>1、高硼硅玻璃材质；2、规格：250mL，烧杯上标志应清晰、耐久，造型规范、薄厚均匀、无明显偏斜，底部不允许有结石、节瘤存在；3、放在平台上不应旋转或摇晃；4、当向外倾倒液体时，液体呈一束细流流出，不应外溢，不应沿壁外流。</t>
  </si>
  <si>
    <t>塑料烧杯</t>
  </si>
  <si>
    <t>高硼硅玻璃材质，规格：500mL</t>
  </si>
  <si>
    <t>1、高硼硅玻璃材质；2、规格：500mL，烧杯上标志应清晰、耐久，造型规范、薄厚均匀、无明显偏斜，底部不允许有结石、节瘤存在；3、放在平台上不应旋转或摇晃；4、当向外倾倒液体时，液体呈一束细流流出，不应外溢，不应沿壁外流。</t>
  </si>
  <si>
    <t>激光手电筒</t>
  </si>
  <si>
    <t>总长16cm，LED节能，充电式，容量400mA镜头5cm，塑料材质</t>
  </si>
  <si>
    <t>支</t>
  </si>
  <si>
    <t>电子计时器</t>
  </si>
  <si>
    <t>具有秒表计时、分段计时、二段计时，同时可显示时间、日历等</t>
  </si>
  <si>
    <t>长柄药勺</t>
  </si>
  <si>
    <t>长度195mm,带小勺，材质塑料。</t>
  </si>
  <si>
    <t>防爆酒精灯</t>
  </si>
  <si>
    <t>100mL，产品由不锈钢材质制作而成，它由灯帽、灯芯、灯芯座、灯瓶、内塞构成。即使灯瓶翻倒，由于内塞将灯瓶密封，防止酒精灯倒置造成酒精外流，减少事故发生；灯帽做工细腻，用于罩灭火焰和防止酒精挥发；瓶身表面光滑圆润不伤手，美观大方；底座圆润平稳，做工扎实，放置不易倒，底座直径74mm,产品外形最大尺寸：直径80mm*高72mm</t>
  </si>
  <si>
    <t>盏</t>
  </si>
  <si>
    <t>陶土网</t>
  </si>
  <si>
    <t>Φ100mm，边长150mm，金属包边，耐火材料为陶土</t>
  </si>
  <si>
    <t>试管夹</t>
  </si>
  <si>
    <t>木制，长度≥180mm,宽度28mm,厚度9.5mm；试管夹闭口缝≤1mm,开口距≥25mm；试管夹弹簧作防锈处理，试管夹持部位圆弧内径≤15mm</t>
  </si>
  <si>
    <t>二氧化氮平衡球</t>
  </si>
  <si>
    <t>玻璃材质，双球内充满二氧化氮气体，用于验证温度对平衡的影响</t>
  </si>
  <si>
    <t>广泛PH试纸</t>
  </si>
  <si>
    <t>80张/本，外形尺寸：长66mm*宽45mm*厚5mm</t>
  </si>
  <si>
    <t>本</t>
  </si>
  <si>
    <t>双孔塑料板</t>
  </si>
  <si>
    <t>亚克力板材质3mm厚，120mm*60mm，孔径10mm,两孔间距45mm</t>
  </si>
  <si>
    <t>铁架台</t>
  </si>
  <si>
    <t>1．由矩形底座、立杆、横杆、四爪万用夹、铁圈、双嘴钳等组成。2．方座支架的底座尺寸为220*140*25mm，铁架台表面采用ABS材质，耐酸碱，立杆长600mm，由支撑杆（螺纹头）300mm和支撑杆（螺纹孔）300mm两根组合而成，立杆直径为Φ10mm，一端有M8*31mm螺纹，底座和立杆表面应作防锈处理。并配有一根横杆3．底座放置平稳，无明显晃动现象，支承夹持可靠。4．立杆与方座固定采用蝴蝶螺母，直接可以手拧，不需要借助其他工具就可以锁紧，组装后与底座垂直。5.配有用于夹持用万用夹及铁圈一套，双嘴钳两只</t>
  </si>
  <si>
    <t>塑料水槽</t>
  </si>
  <si>
    <t>长方形，透明塑料材质，外形尺寸268mm*195mm*100mm，壁厚壁厚≥1mm。底部平整，表面无凹凸不平现象，无擦伤、划痕、裂缝，透明度好，透光率不小于80%，四周加筋，承重加强。</t>
  </si>
  <si>
    <t>试管架</t>
  </si>
  <si>
    <t>产品由顶板420*32*8mm、底板420*70*13mm、插杆直径10mm组成，12孔。木制</t>
  </si>
  <si>
    <t>试管刷</t>
  </si>
  <si>
    <t>小号，304不锈钢手柄，尺寸Φ20mm*200mm手持部分顶端为环状，顶部有刷丝，铁丝无外露。</t>
  </si>
  <si>
    <t>中号，304不锈钢手柄，尺寸Φ26mm*240mm手持部分顶端为环状，顶部有刷丝，铁丝无外露。</t>
  </si>
  <si>
    <t>毛巾</t>
  </si>
  <si>
    <t>纯棉，55*25cm</t>
  </si>
  <si>
    <t>条</t>
  </si>
  <si>
    <t>托盘天平</t>
  </si>
  <si>
    <t>1、最大称量200g，分度值0.2g；2、称量允许误差为±0.5d(分度值)；3、砝码组合的总质量（包括标尺计量值）应不小于天平的最大秤量；4、冲压件及铸件表面应光洁平整，不应有毛刺、锋棱、裂纹和显见砂眼。</t>
  </si>
  <si>
    <t>广口瓶</t>
  </si>
  <si>
    <t>60mL,透明钠钙玻璃制，瓶塞与瓶口紧实，不晃动；口部应圆整光滑，底部应平整，放置平台上不应揺晃或转动</t>
  </si>
  <si>
    <t>125mL,透明钠钙玻璃制，瓶塞与瓶口紧实，不晃动；口部应圆整光滑，底部应平整，放置平台上不应揺晃或转动</t>
  </si>
  <si>
    <t>细口瓶</t>
  </si>
  <si>
    <t>60mL，透明钠钙玻璃制，瓶塞与瓶口紧实，不晃动；口部应圆整光滑，底部应平整，放置平台上不应揺晃或转动</t>
  </si>
  <si>
    <t>125mL，透明钠钙玻璃制，瓶塞与瓶口紧实，不晃动；口部应圆整光滑，底部应平整，放置平台上不应揺晃或转动</t>
  </si>
  <si>
    <t>滴瓶</t>
  </si>
  <si>
    <t>60mL，透明钠钙玻璃制，瓶口细磨，磨砂面应均匀细腻，滴管应附橡胶帽，吸放弹性好，与滴管口套合牢固稳定</t>
  </si>
  <si>
    <t>60mL，棕色钠钙玻璃制，瓶口细磨，磨砂面应均匀细腻,滴管应附橡胶帽,吸放弹性好，与滴管口套合牢固稳定</t>
  </si>
  <si>
    <t>剪刀</t>
  </si>
  <si>
    <t>尺寸180*63mm,采用钢材材质，表面光泽自然，刃口锋利，剪柄外面包有塑料，握拿舒适</t>
  </si>
  <si>
    <t>25mL，透明钠钙玻璃制，分度线、数字和标志应完整、清晰和耐久，底座直径47mm,筒直径为21mm,总高165mm，壁厚1-2mm</t>
  </si>
  <si>
    <t>棕色广口瓶</t>
  </si>
  <si>
    <t>60mL，棕色钠钙玻璃制，瓶塞与瓶口紧实，不晃动；口部圆整光滑，底部平整，放置平台上不摇晃或转动。</t>
  </si>
  <si>
    <t>125mL，棕色钠钙玻璃制，瓶塞与瓶口紧实，不晃动；口部圆整光滑，底部平整，放置平台上不摇晃或转动。</t>
  </si>
  <si>
    <t>棕色细口瓶</t>
  </si>
  <si>
    <t>60mL，棕色钠钙玻璃制，瓶塞与瓶口紧实，不晃动；口部应圆整光滑，底部应平整，放置平台上不应揺晃或转动。</t>
  </si>
  <si>
    <t>125mL，棕色钠钙玻璃制，瓶塞与瓶口紧实，不晃动；口部应圆整光滑，底部应平整，放置平台上不应揺晃或转动。</t>
  </si>
  <si>
    <t>废液缸圆形带手提</t>
  </si>
  <si>
    <t>5L，圆形带手提，直径165mm,高315mm螺纹口带盖，防溢出，密封好，防跑味</t>
  </si>
  <si>
    <t>二氧化碳灭火器</t>
  </si>
  <si>
    <t>1.喷射时间：8.7-8.8S；
2.使用温度：-10℃——+55℃；3.灭火级别：21B，产品外形尺寸：200*115*465</t>
  </si>
  <si>
    <t>灭火毯</t>
  </si>
  <si>
    <t>灭火毯是由玻璃纤维材料经过特殊处理编织而成的织物，能起到隔离热源及火焰的作用，具有良好的绝缘、隔热、阻燃等优良特点。可用于初期灭火，火场逃生，火场救人。产品外形尺寸：1500*1500mm</t>
  </si>
  <si>
    <t>实验服</t>
  </si>
  <si>
    <t>材质：涤棉；性能：宽松舒适，S~***L</t>
  </si>
  <si>
    <t>件</t>
  </si>
  <si>
    <t>一次性乳胶手套</t>
  </si>
  <si>
    <t>产品毛重：0.7kg；
产品材质：橡胶/乳胶/合成橡胶；100支（s`l)</t>
  </si>
  <si>
    <t>防护眼镜</t>
  </si>
  <si>
    <t>侧面安全遮挡，强化镜片，黑色塑料框架，整体弧形设计，尺寸：长150mm*宽50mm*高60mm</t>
  </si>
  <si>
    <t>副</t>
  </si>
  <si>
    <t>酸碱手套</t>
  </si>
  <si>
    <t>毛重：0.2kg
材质乳胶，350mm</t>
  </si>
  <si>
    <t>防护面罩</t>
  </si>
  <si>
    <t>1套含一个眼镜框，2个面罩
毛重：0.2kg
材质：PC/APET，产品外形尺寸：195*250mm</t>
  </si>
  <si>
    <t>防毒面罩</t>
  </si>
  <si>
    <t>漏气系数＞5%
油雾透过系数＜5%
防氰化氢＞30min
防一氧化碳＞30min,产品外形尺寸：164*137*108</t>
  </si>
  <si>
    <t>急救药箱（含常规药品）</t>
  </si>
  <si>
    <t>1、材质：铝合金+ABS；多功能收纳。产品外形尺寸：305*170*190mm
2、内容:棉签、别针、剪刀、酒精片、纱布、创口贴、医药塑料捏子、止血袋、PBT绷带、无防布胶带、等应急处理工具</t>
  </si>
  <si>
    <t>化学演示实验仪器</t>
  </si>
  <si>
    <t>注射器</t>
  </si>
  <si>
    <t>50mL，分度值2mL，刻度清晰。</t>
  </si>
  <si>
    <t>∅8mm，—端长度为55mm，—端长度约85mm，形状为直角，管口烧结处理，避免划伤</t>
  </si>
  <si>
    <t>箱内包括：烧伤药膏，医用酒精，碘伏，创可贴，胶布，绷带，卫生棉签，剪刀，镊子，止血带（长度≥30cm）等</t>
  </si>
  <si>
    <t>蓝色钴玻璃片</t>
  </si>
  <si>
    <t>特殊的观火玻璃，50*50*3mm，表面不平整，有丝纹麻点，装在透明的塑料盒内</t>
  </si>
  <si>
    <t>铂丝棒</t>
  </si>
  <si>
    <t>金属丝连接棒：塑料手柄，黄铜镀镍材质,铜棒直径3.8mm，杆长185mm，丝长50mm直径0.2mm</t>
  </si>
  <si>
    <t>泥三角</t>
  </si>
  <si>
    <t>陶瓷材质，产品由三根直径11mm,长55mm陶瓷管用铁丝连接成三角形，内径应保证稳定支撑 30 mm坩埚</t>
  </si>
  <si>
    <t>瓷坩埚</t>
  </si>
  <si>
    <t>瓷制,30mL,耐热≥1200°C,内外壁光滑,外壁涂釉，配有坩埚盖，坩埚平底直径24mm,口部直径42mm，内径38mm，盖盖后产品尺寸为：直径49mm*高58mm</t>
  </si>
  <si>
    <t>升降台</t>
  </si>
  <si>
    <t>铝制100mm*100mm，防腐蚀，易清洁，结构牢固，升降平稳，黑色调节旋扭，可以根据需求轻松调节高度，升降范围在：45mm-145mm之间</t>
  </si>
  <si>
    <t>集气瓶</t>
  </si>
  <si>
    <t>125mL，透明钠钙玻璃制</t>
  </si>
  <si>
    <t>毛玻璃片</t>
  </si>
  <si>
    <t>50*50mm，透明钠钙玻璃制，磨砂面应均匀地覆盖瓶口端面与盖板，磨砂面不应有光斑；盖板四角应倒角，四边应磨光，盖板与瓶口充分湿润盖合后，倒提瓶体盖板在瓶口上保持30s不脱落</t>
  </si>
  <si>
    <t>片</t>
  </si>
  <si>
    <t>长颈圆底烧瓶</t>
  </si>
  <si>
    <t>250mL,透明硼硅酸盐玻璃制。</t>
  </si>
  <si>
    <t>具支试管</t>
  </si>
  <si>
    <t>透明硼硅酸盐玻璃制，管底厚薄应均匀，支管连接应平滑牢固，不应有偏歪，直径20*200mm,具支直径10*26mm</t>
  </si>
  <si>
    <t>Φ30mm*200mm，壁厚2mm，透明高硼硅玻璃制，口部做卷边处理。</t>
  </si>
  <si>
    <t>橡胶材质，锥形，14mm（底部直径）*20mm（顶部直径）28.5mm（高度），无孔</t>
  </si>
  <si>
    <t>外径∅8mm，内径∅5mm，壁厚1.5mm,—端长度为60mm，—端长度约30mm，中间一段长100mm,60mm一节呈90度角，30mm一端与中间一段呈30度角，管口烧结处理，避免划伤</t>
  </si>
  <si>
    <t>红色石蕊试纸</t>
  </si>
  <si>
    <t>碱性溶液（PH&gt;8)使红色试纸变蓝100条/盒，尺寸为：73*30*15mm</t>
  </si>
  <si>
    <t>止水夹</t>
  </si>
  <si>
    <t>Φ1-3mm钢丝制成，作防锈处理，夹持角度≥60º，弹性好，不漏液。2个/盒。</t>
  </si>
  <si>
    <t>外径∅8mm，内径∅5mm，壁厚1.5mm,长度约200mm，尖嘴口内径2mm，直形，管口烧结处理，避免划伤</t>
  </si>
  <si>
    <t>橡胶材质，锥形，22mm（底部直径）*30mm（顶部直径）*28.5mm（高度），双孔，孔径7.8mm</t>
  </si>
  <si>
    <t>蒸馏头</t>
  </si>
  <si>
    <t>透明硼硅酸盐玻璃制，用于蒸馏实验用，带有螺口塞。</t>
  </si>
  <si>
    <t>牛角管</t>
  </si>
  <si>
    <t>透明硼硅酸盐玻璃制，口部磨口24/29，弯形，弯管直径为10mm,长80mm,尖嘴处厚度2mm</t>
  </si>
  <si>
    <t>冷凝管</t>
  </si>
  <si>
    <t>口径Φ24mm，外径Φ35mm，总长380mm，不同侧有具支接口，透明高硼硅玻璃制。</t>
  </si>
  <si>
    <t>分液漏斗梨形</t>
  </si>
  <si>
    <t>梨形125mL，透明硼硅酸盐玻璃制</t>
  </si>
  <si>
    <t>盐桥</t>
  </si>
  <si>
    <t>间距30mm，尺寸15mm*130mm,管口内径13mm，有配套的乳白色橡胶塞，溶液由琼脂+氯化钾组成</t>
  </si>
  <si>
    <t>短柄药勺</t>
  </si>
  <si>
    <t>红、黄、绿三种颜色。三尺寸分别为：123mm、135mm、150mm，材质塑料</t>
  </si>
  <si>
    <t>碘化钾试纸</t>
  </si>
  <si>
    <t>用于检验次氯酸钠、氯气、溴蒸气，亚硝酸等物质，由无色变为蓝色，不宜在＞40°C的条件下使用,尺寸为：73*30*15mm</t>
  </si>
  <si>
    <t>表面皿</t>
  </si>
  <si>
    <t>直径60mm,玻璃厚度2mm,内凹约5mm无色透明硼硅酸盐玻璃制</t>
  </si>
  <si>
    <t>培养皿</t>
  </si>
  <si>
    <t>φ90mm，无色透明玻璃制，总体尺寸：直径98mm*高21mm，底外径90mm，高19mm，盖外径98mm，高17mm，壁厚1～2mm，薄厚均匀，耐高温高压。</t>
  </si>
  <si>
    <t>圆底烧瓶短颈</t>
  </si>
  <si>
    <t>蓝色石蕊试纸</t>
  </si>
  <si>
    <t>酸性溶液(PH&lt;4.5使蓝色试纸变红，100条/盒,尺寸为：73*30*15mm</t>
  </si>
  <si>
    <t>玻璃板</t>
  </si>
  <si>
    <t>透明玻璃材质20cm*15cm</t>
  </si>
  <si>
    <t>点火器</t>
  </si>
  <si>
    <t>智能脉冲点火器，,USB充电，电量显示，大容量锂电，续航更持久</t>
  </si>
  <si>
    <t>黄沙箱</t>
  </si>
  <si>
    <t>1、采用静电喷漆，光滑整洁，防潮。
2、底部加固处理，增加强度，与地面有间隙，不易生锈。
3、采用优质加厚钢铁加工，高硬度耐用。
4、优质五金铰，链箱盖，无卡阻现象。</t>
  </si>
  <si>
    <t>鲁尔阀</t>
  </si>
  <si>
    <t>两通阀-蓝柄无锁帽</t>
  </si>
  <si>
    <t>铝箔纸</t>
  </si>
  <si>
    <t>450*450mm</t>
  </si>
  <si>
    <t>十五、生物实验室仪器</t>
  </si>
  <si>
    <t>生物学生实验仪器</t>
  </si>
  <si>
    <t>吸水纸</t>
  </si>
  <si>
    <t>中性棉质吸水纸，单张尺寸80mm*30mm，100片/盒。外盒尺寸100mm*40mm*22mm</t>
  </si>
  <si>
    <t>物镜测微尺</t>
  </si>
  <si>
    <t>显微镜用，物镜测微其尺度总长为1mm,分为100等份，每一分度值为0.01mm,即10μm，玻璃材质75*25*1mm，装在塑料盒子内，上下垫海棉。</t>
  </si>
  <si>
    <t>罐装橡皮泥双色</t>
  </si>
  <si>
    <t>50g/盒，黄色超轻粘土不粘手，超长延展性，安全环保无毒</t>
  </si>
  <si>
    <t>DNA双螺旋结构模型组件</t>
  </si>
  <si>
    <t>四种碱基、脱氧核糖、磷酸彼此分离,产品外形尺寸：170*95*25mm</t>
  </si>
  <si>
    <t>解剖器7件套</t>
  </si>
  <si>
    <t>不锈钢材料，7件,包括：2把解剖剪（直剪、弯剪各1）、2个镊子（直头、弯头各1）、2个解剖刀（圆头、尖头各1）、1个解剖针，定制马口盒包装，，外盒尺寸：170mm*90mm*15mm</t>
  </si>
  <si>
    <t>生物玻片标本</t>
  </si>
  <si>
    <t>采用高透光载玻片和盖玻片结构、玻片光滑打磨不伤手，采用特殊倒角处理，安全防扎手，部位着色明显清晰、整洁美观，组织结构清晰易见，。100片/盒，内有动物、植物及人体组织各种类型。每片都有标识，每盒附有清单，玻片按清单的编号进行摆放，方便进行查找。每片玻片的尺寸为：75*25*1mm，图案为直径14mm的圆形，外包装为PP加厚材质的塑料盒，尺寸为：175*198*36mm</t>
  </si>
  <si>
    <t>塑料小球</t>
  </si>
  <si>
    <t>塑料，直径15mm蓝色</t>
  </si>
  <si>
    <t>塑料，直径15mm红色</t>
  </si>
  <si>
    <t>擦镜纸</t>
  </si>
  <si>
    <t>产品尺寸：100*150*3mm</t>
  </si>
  <si>
    <t>单面刀片</t>
  </si>
  <si>
    <t>单面刀片，40*20mm，5片/盒，外形尺寸：46mm*25mm*13mm</t>
  </si>
  <si>
    <t>盖玻片</t>
  </si>
  <si>
    <t>无色透明，平整，玻片24mm*32mm厚度0.13-0.17mm，每盒100片</t>
  </si>
  <si>
    <t>载玻片</t>
  </si>
  <si>
    <t>高清透明，25mm*75mmm，每盒50片。</t>
  </si>
  <si>
    <t>离心管</t>
  </si>
  <si>
    <t>0.2mL，塑料材质，20支/袋</t>
  </si>
  <si>
    <t>纱布</t>
  </si>
  <si>
    <t>医用纱布，规格：80mm*80mm*17mm，10片/袋</t>
  </si>
  <si>
    <t>透明广口瓶</t>
  </si>
  <si>
    <t>250mL,透明钠钙玻璃制，瓶塞与瓶口紧实，不晃动；口部应圆整光滑，底部平整，放置平台上不摇晃或转动。</t>
  </si>
  <si>
    <t>台灯</t>
  </si>
  <si>
    <t>材质：ABS光源类型：LED灯，三档调节</t>
  </si>
  <si>
    <t>封口膜</t>
  </si>
  <si>
    <t>直径16mm，120*120mm。产品特点：耐高温灭菌，在135度、0.15MPA下可重复利用。适用范围：适配各种尺寸的培养皿</t>
  </si>
  <si>
    <t>放大镜</t>
  </si>
  <si>
    <t>手持式，放大镜外径84mm,内径70mm,小孔镜直径18mm,总长195mm,放大10倍,带LED灯，4.5V</t>
  </si>
  <si>
    <t>打孔器</t>
  </si>
  <si>
    <t>打孔直径6mm，长60mm*宽23mm*55mm</t>
  </si>
  <si>
    <t>20mL，分度值1mL，刻度清晰。</t>
  </si>
  <si>
    <t>卷尺</t>
  </si>
  <si>
    <t>外壳塑料+尺带金属，L=5m</t>
  </si>
  <si>
    <t>1、高硼硅玻璃材质；2、规格：150mL，烧杯上标志应清晰、耐久，造型规范、薄厚均匀、无明显偏斜，底部不允许有结石、节瘤存在；3、放在平台上不应旋转或摇晃；4、当向外倾倒液体时，液体呈一束细流流出，不应外溢，不应沿壁外流。</t>
  </si>
  <si>
    <t>透明胶</t>
  </si>
  <si>
    <t>宽18mm，总长32m,整卷直径53mm</t>
  </si>
  <si>
    <t>卷</t>
  </si>
  <si>
    <t>研钵</t>
  </si>
  <si>
    <t>Φ6mm,长300mm，粗细均匀，两端烧结使其光滑</t>
  </si>
  <si>
    <t>双面刀片</t>
  </si>
  <si>
    <t>双面刀片，43mm*22mm，10片/盒</t>
  </si>
  <si>
    <t>卫生香</t>
  </si>
  <si>
    <t>直径Φ1.8mm*长135mm，约248支，80g/盒</t>
  </si>
  <si>
    <t>无色透明，平整，玻片18mm*18mm厚度0.13-0.17mm，每盒100片</t>
  </si>
  <si>
    <t>小狼毫毛笔</t>
  </si>
  <si>
    <t>笔杆材质：铝杆有机笔头材质：狼羊兼毫笔杆长200mm出锋30mm直径7mm</t>
  </si>
  <si>
    <t>φ60mm，无色透明玻璃制，总体尺寸：直径68mm*高18mm，底外径60mm，高17mm，盖外径68mm，高17mm，壁厚1～2mm，薄厚均匀，耐高温高压。</t>
  </si>
  <si>
    <t>250mL，透明硼硅酸盐玻璃制，放在平台上直立不摇晃、不转动。</t>
  </si>
  <si>
    <t>涂布器</t>
  </si>
  <si>
    <t>高硼硅玻璃，耐热耐高温，三角头设计</t>
  </si>
  <si>
    <t>记号笔</t>
  </si>
  <si>
    <t>双头，一头蓝一头绿，笔头材质：纤维</t>
  </si>
  <si>
    <t>接种棒</t>
  </si>
  <si>
    <t>金属丝连接棒：塑料手柄，黄铜镀镍材质,铜棒直径4mm，杆长185mm，</t>
  </si>
  <si>
    <t>接种环</t>
  </si>
  <si>
    <t>合金金属丝，丝长50mm直径1mm</t>
  </si>
  <si>
    <t>钢尺</t>
  </si>
  <si>
    <t>15cm，不锈钢材质</t>
  </si>
  <si>
    <t>脱脂棉签</t>
  </si>
  <si>
    <t>双头棉签，150支/盒</t>
  </si>
  <si>
    <t>血球计数板</t>
  </si>
  <si>
    <t>透明玻璃材质，计数板尺寸75*33*5mm，装在透明盒子里</t>
  </si>
  <si>
    <t>橡胶材质，锥形，26mm（底部直径）*32mm（顶部直径）*30mm（高度），无孔</t>
  </si>
  <si>
    <t>橡胶材质，锥形，22mm（底部直径）*30mm（顶部直径）*28.5mm（高度），单孔，孔径7.8mm</t>
  </si>
  <si>
    <t>洗耳球</t>
  </si>
  <si>
    <t>60mL，橡胶材质</t>
  </si>
  <si>
    <t>透明硼硅酸盐玻璃制，烧杯的满口和标称容量的两液面间距大于10mm，烧杯底部直径为87mm,口部外径93mm内径83mm，总高122mm</t>
  </si>
  <si>
    <t>生物显微镜</t>
  </si>
  <si>
    <t>1、产品由镜座、镜臂、镜筒、准焦螺旋、物镜转换器、载物台、反光镜、目镜、物镜等组成；
2、物镜系统：消色差物镜4×10×40×100×；
3、目镜系统：广角目镜WF10×或者WF16×；
4、放大倍数：放大1000×；
5、工作台：简易平台；
6、双筒显微镜。</t>
  </si>
  <si>
    <t>微量移液器架</t>
  </si>
  <si>
    <t>可放置6支移液器，亚克力材质。</t>
  </si>
  <si>
    <t>微量移液器</t>
  </si>
  <si>
    <t>1µL～10µL</t>
  </si>
  <si>
    <t>20µL～200µL</t>
  </si>
  <si>
    <t>100µL～1000µL</t>
  </si>
  <si>
    <t>500µL～5000µL</t>
  </si>
  <si>
    <t>恒温培养箱</t>
  </si>
  <si>
    <t>室温+5℃～60℃，±1℃，≥80L</t>
  </si>
  <si>
    <t>1000mL，透明硼硅酸盐玻璃制，刻度线应在瓶颈下部三分之二处，清晰耐久，粗细均匀,平底，配有匹配的玻璃塞</t>
  </si>
  <si>
    <t>30mL，透明钠钙玻璃制，瓶口细磨，磨砂面应均匀细腻，滴管应附橡胶帽，吸放弹性好，与滴管口套合牢固稳定</t>
  </si>
  <si>
    <t>30mL，棕色钠钙玻璃制，瓶口细磨，磨砂面应均匀细腻,滴管应附橡胶帽,吸放弹性好，与滴管口套合牢固稳定</t>
  </si>
  <si>
    <t>PH计</t>
  </si>
  <si>
    <t>笔式，尺寸152*30*15mm，pH测量范围0～14，分辨力0.1，读数清晰，配校准试剂</t>
  </si>
  <si>
    <t>三脚架</t>
  </si>
  <si>
    <t>1．由铁环和3只脚组成。2．铁环内径：73mm，外径：90mm，厚度4mm。3．三只脚与铁环焊接紧固，脚距相等，立放台上时圆环应与台面平行，所支承的容器不得有滑动。脚高：155mm，直径6mm。4.三脚架须经烤漆防锈处理，漆层均匀、牢固。</t>
  </si>
  <si>
    <r>
      <rPr>
        <sz val="9"/>
        <rFont val="宋体"/>
        <charset val="134"/>
      </rPr>
      <t>量程0g</t>
    </r>
    <r>
      <rPr>
        <sz val="9"/>
        <rFont val="Arial Unicode MS"/>
        <charset val="134"/>
      </rPr>
      <t>〜</t>
    </r>
    <r>
      <rPr>
        <sz val="9"/>
        <rFont val="宋体"/>
        <charset val="134"/>
      </rPr>
      <t>100g，分辨力0.001g，带标准砝码，外形尺寸：137mm*91mm*67mm</t>
    </r>
  </si>
  <si>
    <t>橡皮筋</t>
  </si>
  <si>
    <t>50g</t>
  </si>
  <si>
    <t>500mL，透明硼硅酸盐玻璃制，放在平台上直立不摇晃、不转动。</t>
  </si>
  <si>
    <t>50mL，透明硼硅酸盐玻璃制，放在平台上直立不摇晃、不转动。</t>
  </si>
  <si>
    <t>冰盒</t>
  </si>
  <si>
    <t>干净无毒，可反复使用</t>
  </si>
  <si>
    <t>精密PH试纸</t>
  </si>
  <si>
    <t>气球</t>
  </si>
  <si>
    <t>乳胶气球，10英寸，光面</t>
  </si>
  <si>
    <t>彩色玻璃纸</t>
  </si>
  <si>
    <t>多种颜色，尺寸200*320mm</t>
  </si>
  <si>
    <t>DNA结构模型</t>
  </si>
  <si>
    <t>产品底座直径200mm,高度600mm
1、双螺旋有直径20A;
2、螺距34A,相邻碱基对的间距3.4A;
3、相邻碱基的方向差36°;
4、每螺跑内碱基对数10对；
5、氢键长度2.5-4.0A;
6、大小沟宽约为20A,14A。</t>
  </si>
  <si>
    <t>彩色卡纸加厚硬纸板</t>
  </si>
  <si>
    <t>纸张厚度180g，30张/袋，</t>
  </si>
  <si>
    <t>减数分裂中染色体变化模型组件</t>
  </si>
  <si>
    <t>带有磁吸装置，竖直摆放演示不掉落</t>
  </si>
  <si>
    <t>枝剪</t>
  </si>
  <si>
    <t>直头，橡胶手柄+钢材，长度约为190mm。</t>
  </si>
  <si>
    <t>弯头镊子</t>
  </si>
  <si>
    <t>不锈钢制，L=122mm</t>
  </si>
  <si>
    <t>细胞结构模型</t>
  </si>
  <si>
    <t>产品外形尺寸为：163*123*120mm
产品采用PVC材质制成，无味。用于中学讲解动物细胞构造时做直观教具，使学生了解动物细胞的形态、构造及其相互作用。</t>
  </si>
  <si>
    <t>解剖盘蜡盘</t>
  </si>
  <si>
    <t>260mm*190mm*15mm，蜡盘，主要用于固定标本</t>
  </si>
  <si>
    <t>盘</t>
  </si>
  <si>
    <t>解剖针</t>
  </si>
  <si>
    <t>不锈钢材料，总长约为135mm</t>
  </si>
  <si>
    <t>比色管</t>
  </si>
  <si>
    <t>50mL具塞比色管，磨砂瓶口，高透光率，底部平稳外径25.4mm口径18mmm长度200mm，具有匹配的玻璃塞，加塞后总长215mm</t>
  </si>
  <si>
    <t>长颈漏斗</t>
  </si>
  <si>
    <t>硼硅玻璃，直型,下口径8mm,长245mm,总长300mm，上口直径40mm±3mm,玻璃壁厚1.5mm左右。</t>
  </si>
  <si>
    <t>透析袋</t>
  </si>
  <si>
    <t>RC膜，宽度34mm，直径22mm</t>
  </si>
  <si>
    <t>米</t>
  </si>
  <si>
    <t>高速离心机</t>
  </si>
  <si>
    <t>电动机；无刷电机，额定功率；120W，带电锁，工作电压；220V  50Hz,转速；300-16000转/分。电动离心机具有造型美观、容量大、体积小、功能齐全、性能稳定。</t>
  </si>
  <si>
    <t>尼龙布</t>
  </si>
  <si>
    <t>尼龙布，尺寸200*200mm</t>
  </si>
  <si>
    <t>黑色，双头油性墨水</t>
  </si>
  <si>
    <t>圆底不锈钢盒</t>
  </si>
  <si>
    <t>不锈钢材质，无字，中号，直径107mm，高度48mm。</t>
  </si>
  <si>
    <t>离心管架</t>
  </si>
  <si>
    <t>塑料材质，用于放置离心管</t>
  </si>
  <si>
    <t>钓鱼线</t>
  </si>
  <si>
    <t>6号，线径0.40mm，总长2000mm，透明盒装，尺寸75*70*18mm</t>
  </si>
  <si>
    <t>点样毛细管</t>
  </si>
  <si>
    <t>低硼硅玻璃材质，毛细管尺寸0.3*100mm，1000支/筒</t>
  </si>
  <si>
    <t>筒</t>
  </si>
  <si>
    <t>研杵</t>
  </si>
  <si>
    <t>瓷制，用于物体的研磨，一端球形，直径27mm,柄直径约15mm，总长98mm</t>
  </si>
  <si>
    <t>离心管圆底</t>
  </si>
  <si>
    <t>50mL，材质：环保PP聚丙烯，管身直径28*高104mm，盖直径34mm</t>
  </si>
  <si>
    <t>刻度试管</t>
  </si>
  <si>
    <t>25mL，透明硼硅酸盐玻璃制，刻度线清晰耐久，粗细均匀</t>
  </si>
  <si>
    <t>100mL,PP加厚材质，柔韧好，抗压耐摔，持久耐用抗老化，边缘光滑不毛刺，刻度精细，标准容量</t>
  </si>
  <si>
    <t>铁铲</t>
  </si>
  <si>
    <t>金属材质：防锈精铁，手柄：橡胶</t>
  </si>
  <si>
    <t>一次性无菌滴管</t>
  </si>
  <si>
    <t>1mL，长145mm，LDPE聚乙烯材质</t>
  </si>
  <si>
    <t>微量移液器吸头</t>
  </si>
  <si>
    <t>0.5uL-10uL吸头(口径5mm*长31mm)10支、10uL-100uL吸头(口径6mm*长50mm)10支、100uL-1000uL吸头(口径8.5mm*长70mm)5支、1000uL-5000uL吸头(口径15mm*长146mm)5支装在透明塑料盒内</t>
  </si>
  <si>
    <t>棉绳</t>
  </si>
  <si>
    <t>纯棉材质，直径2mm长2m，装在透明塑料圆盒内,圆盒尺寸：直径38mm*高28mm</t>
  </si>
  <si>
    <t>红绿色觉检查图</t>
  </si>
  <si>
    <t>书中设置了几何数字线条物体图形等用于检测红绿色觉及蓝黄色觉异常可根据受检者年龄智力状况等进行检查</t>
  </si>
  <si>
    <t>实验方格纸</t>
  </si>
  <si>
    <t>产品尺寸为195*270mm，方格尺寸为170*250mm</t>
  </si>
  <si>
    <t>G6玻璃砂漏斗</t>
  </si>
  <si>
    <t>40mL，滤膜直径不小于35mm，微孔直径＜2μm</t>
  </si>
  <si>
    <t>喷水瓶</t>
  </si>
  <si>
    <t>50mL，PET材质</t>
  </si>
  <si>
    <t>透析袋夹</t>
  </si>
  <si>
    <t>内部尺寸60mm，外部尺寸80mm</t>
  </si>
  <si>
    <t>砧板</t>
  </si>
  <si>
    <t>透明塑料砧板200mm*150mm*0.5mm，材质柔韧，可以卷曲，表面磨砂设计，防止切菜时打滑。</t>
  </si>
  <si>
    <t>陶瓷刀</t>
  </si>
  <si>
    <t>刀身材质：陶瓷，手柄材质：PP塑料，刀柄长117mm，刃长112mm。4.5寸水果刀</t>
  </si>
  <si>
    <t>十六、物理实验室仪器</t>
  </si>
  <si>
    <t>物理学生实验仪器</t>
  </si>
  <si>
    <t>小灯座</t>
  </si>
  <si>
    <t>由底座、接线柱和螺旋式灯座等组成，与E10小电珠配用。底座采用酚醛塑料等硬质绝缘材料制成；灯座采用厚度不小于0.5mm的磷铜片制成，中心触点应采用厚0.3mm～0.4mm的磷铜材料，具有弹性，连接片为铜片；接线柱直径为4mm,有效行程≥4mm，接线柱螺帽应防止旋出。产品外形尺寸：长75mm*宽35mm*高32mm</t>
  </si>
  <si>
    <t>小灯泡</t>
  </si>
  <si>
    <t>E10螺口，2.5V0.3A，灯泡直径11mm,长度23mm</t>
  </si>
  <si>
    <t>E10螺口，3.8V0.3A，灯泡直径11mm,长度23mm</t>
  </si>
  <si>
    <t>1.5V/节，1号。</t>
  </si>
  <si>
    <t>电压表</t>
  </si>
  <si>
    <t>3V、15V双量程，2.5级，满度电流：1mA。基本误差、升降变差、平衡误差不超过量程上限的2.5％，产品外形尺寸：125*80*75mm</t>
  </si>
  <si>
    <t>螺线管（套装）</t>
  </si>
  <si>
    <t>原线圈：0.56mmQZ型漆包线400匝，线圈架内径11mm，绕线宽度277mm；副线圈0.25mmQZ型漆包线160匝，绕线宽度28mm，原副线管框架尺寸：45*45*74mm,框架内方孔，边长21mm，线芯直径20mm*长72mm</t>
  </si>
  <si>
    <t>滑动变阻器</t>
  </si>
  <si>
    <t>10Ω，2A，误差&lt;±10%；滑杆采用正六边形截面；电阻丝采用康铜丝，接线柱有防松动装置；额定电流工作30min温升≤300℃。</t>
  </si>
  <si>
    <t>20Ω，2A，误差&lt;±10%；滑杆采用正六边形截面；电阻丝采用康铜丝，接线柱采用插头形式；额定电流工作30min温升≤300℃。</t>
  </si>
  <si>
    <t>电阻定律实验器</t>
  </si>
  <si>
    <t>由底板、3种金属导线（康铜丝、镍铬丝、铁铬丝）、接线柱，铜短接片及导线调节螺母等组成；康铜导线3根，长度为600mm、600mm、300mm直径为0.3mm、0.5mm、0.8mm；镍铬导线1根，长度为600mm，铁铬导线1根，长度为300mm，直径均为0.3mm，铜短接片将相同材质，相同直径的电阻丝串联可以增加电阻丝的长度，并联时可以改变电阻丝的横截面积，产品外形尺寸：长350mm*宽190mm*高50mm</t>
  </si>
  <si>
    <t>单刀双掷开关</t>
  </si>
  <si>
    <t>最高工作电压36V,额定工作电流6A。开关闸刀、接线柱、垫片均为金属导电材质。闸刀宽度≥37mm,闸刀厚度≥0.7mm。接线柱直径为4mm,有效行程≥4mm。通额定电流，导电部分允许温升≤35°C,操作手柄允许温升≤25°Co开关的绝缘强度应能承受1200V。在额定直流电流工作条件下，接线两端直流电压降≤100mV，单刀双掷开关底座尺寸：75mm*35mm,产品外形尺寸：长110mm*宽35mm*高33mm</t>
  </si>
  <si>
    <t>条形磁铁</t>
  </si>
  <si>
    <t>铁氧体制作，尺寸不小于：71*20*5mm，学生分组实验用。</t>
  </si>
  <si>
    <t>游标卡尺</t>
  </si>
  <si>
    <t>亚光电镀，碳钢整体热处理，量程0mm～150mm，分度值0.02mm；尺框微动装置沿尺身移动平稳、无卡滞和松动现象，用制动螺钉能准确、可靠的固定在尺身上；带深度尺。</t>
  </si>
  <si>
    <t>螺旋测微器</t>
  </si>
  <si>
    <t>量程0mm～25mm，分度值0.01mm；螺杆和螺母全量程范围内充分啮合，配合良好，无明显卡滞和轴向窜动，螺杆与轴套配合良好无明显径向摆动，锁紧装置能有效锁紧测微装置。</t>
  </si>
  <si>
    <t>塑料直尺</t>
  </si>
  <si>
    <t>量程30cm，PS材质，透明</t>
  </si>
  <si>
    <t>稳压二极管</t>
  </si>
  <si>
    <t>3V/0.5W带色环的那边是负极电阻长度3.9mm直径1.9mm丝长27.5mm直径0.5mm</t>
  </si>
  <si>
    <t>普通小电阻</t>
  </si>
  <si>
    <t>材料：金属膜圆柱形镍铬或类似合金紧密附在瓷棒表面形成皮膜，接头表面涂上环氧树脂密封，引脚镀镍。薄膜式电阻器，抗干扰能力强，圆柱形</t>
  </si>
  <si>
    <t>多用电表</t>
  </si>
  <si>
    <t>指针式，不低于2.5级，黑色塑料外壳。</t>
  </si>
  <si>
    <t>数字式多用电表</t>
  </si>
  <si>
    <t>4—1/2位，电压、电流、电阻、电容、二极管、温度、频率测试</t>
  </si>
  <si>
    <t>蜂鸣器（电）</t>
  </si>
  <si>
    <t>蜂鸣器3V，黑色分体12*6.5mm,两脚与M4的香蕉插头焊接在一起，装在不带孔的透明方盒内，方盒尺寸35*16*33mm,脚长18mm</t>
  </si>
  <si>
    <t>发光二极管（电）</t>
  </si>
  <si>
    <t>带底座，单灯，60*35*8mm</t>
  </si>
  <si>
    <t>二极管（电）</t>
  </si>
  <si>
    <t>每组红、绿、黄三色各1颗</t>
  </si>
  <si>
    <t>光敏电阻（电）</t>
  </si>
  <si>
    <t>φ5mm的光敏电阻两脚与M4的香蕉插头焊接在一起，装在带孔的透明方盒内，方盒尺寸35*16*33mm,孔径6mm,脚长18mm</t>
  </si>
  <si>
    <t>继电器</t>
  </si>
  <si>
    <t>立式或卧式；本产品由底座和接线柱及电子继电器组成。</t>
  </si>
  <si>
    <t>强光手电筒</t>
  </si>
  <si>
    <t>1 额定工作电压： DC 6V 或 12V 。2 灯泡功率：不小于 40W3 内置电源采用可充电蓄电池。 充电电源： AC 220V 50Hz 。5 外壳为塑料，具有手提把。</t>
  </si>
  <si>
    <t>电阻箱</t>
  </si>
  <si>
    <t>教学电阻箱</t>
  </si>
  <si>
    <t>大头针</t>
  </si>
  <si>
    <t>100g/筒</t>
  </si>
  <si>
    <t>梯形玻璃砖</t>
  </si>
  <si>
    <t>透明光学玻璃，上底边长38mm，下底边长88mm，高度35mm厚度14mm；一梯形面为粗加工面，其余为精加工面；上下底面平行</t>
  </si>
  <si>
    <t>油膜实验器</t>
  </si>
  <si>
    <t>产品尺寸：直径200mm*厚37mm，产品包括油酸溶液1瓶，盛水盘1只，痱子粉1瓶，2mL针筒、6½号针头。</t>
  </si>
  <si>
    <t>电磁打点计时器</t>
  </si>
  <si>
    <t>1、工作电源∶交流电6V、50Hz。（实测6-9V）
2、打点周期∶0.02秒。
3、打点周期相对误差≤1%。（电源为50Hz时，调波器测试）。
4、打点接触时间∶≤0.1毫秒。
5、工作时产生的阻力∶≤3克。
6、打点清晰∶不出现漏点现象。
7、工作位置∶平放。
8、工作条件∶环境温度-10-40℃相对湿度≤85%。
9、纸带∶带宽12mm10、重锤∶300g±3g
打点计时器为磁电式结构。仪器主要由线圈、振动片、打点钉、磁钢、极靴、纸带限位框、压纸框、打点垫板、复写纸定位钉、复写纸调节片、接线柱、底座等部件组成。同时仪器还包括配套附件纸带、复写纸、重锤、夹具</t>
  </si>
  <si>
    <t>电火花打点计时器</t>
  </si>
  <si>
    <t>多频电火花计时器一台、重锤一只、弓形固定夹一只、记录纸带一卷、圆形墨粉纸组成。1.高压放电击穿距离10mm；2.打点质量为连续打点50点无漏点，点迹清晰；3.打点周期T0＝10ms时；4.重锤质量：300g±8g，下端有橡胶，并要求纸带装夹方便、牢固；5.纸带宽度为17.5mm</t>
  </si>
  <si>
    <t>钩码</t>
  </si>
  <si>
    <t>直径22mm高度为42mm的铁质钩码体，上部有一个钩环，下部开一道4mm宽度的槽，并有一个金属棒与槽十字相交，用于挂钩。表面整体镀铬。钩码每个重50g，质量误差在±0.1g。10个为一套，装在一个蓝色盒内。</t>
  </si>
  <si>
    <t>胡克定律实验器</t>
  </si>
  <si>
    <t>铝合金材质，器材由主体、既可拉又可以压的弹簧、拉钩、压钩，调零螺母，刻度尺等组成，可以直接探究弹簧弹力与其拉伸量和压缩量都成正比的关系</t>
  </si>
  <si>
    <t>单摆球组</t>
  </si>
  <si>
    <t>由5个大小不一的摆球组成。</t>
  </si>
  <si>
    <t>1、教学用电子秒表，采用电子芯片，电池电压为1.5V，0.01S,数码显示；2、具有显示月、日、上下午时间和累计时间显示功能。秒表计时可选择简易计时。</t>
  </si>
  <si>
    <t>测力计</t>
  </si>
  <si>
    <t>规格为5N,塑料、铁制成，圆柱筒直径16mm，总长270mm</t>
  </si>
  <si>
    <t>铝合金外壳，规格为10N</t>
  </si>
  <si>
    <t>铅笔</t>
  </si>
  <si>
    <t>长175mm，2B铅笔深绿色</t>
  </si>
  <si>
    <t>图钉</t>
  </si>
  <si>
    <t>金属材质,200个/盒</t>
  </si>
  <si>
    <t>长度分别为1000mm；线径3mm,单芯4mm香蕉插头，纯铜导线；蓝色</t>
  </si>
  <si>
    <t>长度分别为1000mm；线径3mm,单芯4mm香蕉插头，纯铜导线；红色</t>
  </si>
  <si>
    <t>坐标纸</t>
  </si>
  <si>
    <t>回形针</t>
  </si>
  <si>
    <t>不锈钢质，200枚/盒,产品外形尺寸：直径61mm*高38mm</t>
  </si>
  <si>
    <t>复写纸</t>
  </si>
  <si>
    <t>双面复印纸，16K</t>
  </si>
  <si>
    <t>圆规</t>
  </si>
  <si>
    <t>金属圆规，pp塑料盒装，盒子尺寸125mm*36mm。</t>
  </si>
  <si>
    <t>力学轨道小车及配件</t>
  </si>
  <si>
    <t>铝合金材质，尺寸1000*100*20mm，轨道底部采用滑轨设计，配有轨道调整脚、缓冲挡板、打点计点器托板、小车弹射开关并配有智能小车</t>
  </si>
  <si>
    <t>气体定律演示器</t>
  </si>
  <si>
    <t>尺寸总宽170mm高330mm，演示器由气柱玻管、压力表、定容机构、固定架和体积标尺等主要部件组成。气柱玻管又分外管和管塞两部分。管塞摩擦面上有小孔，中间有一细玻璃管穿过两端，其上端与压力表相连、下端与被测气体相通，但与管塞内部不想通，管塞内滥进特种油。油面高出中部小孔5mm左右。管塞在上下滑动时不断有少量油被拖带出来，以保持接触面的润滑，增加气密性，防止被测气体外漏</t>
  </si>
  <si>
    <t>碰撞实验器</t>
  </si>
  <si>
    <t>1.产品由铝合金轨道、固定支架、支球架、重锤、两种不同材的小球，直径16mm,轨道上装有固定小球的释放夹。
2.此产品用于高中物理教学学生分组实验仪器，该产品可完成验证动量守恒定律实验。
3.产品使用时需与铁架台配合使用</t>
  </si>
  <si>
    <t>平抛实验器</t>
  </si>
  <si>
    <t>1.用途：适用于高中物理教学中有关平抛物体和自由落体，同时落地的演示实验2.结构和原理1）底板2）轴3）角铁4）圆窝5）弹簧6）扳机7）转门8）钢球9)方孔10)挡住</t>
  </si>
  <si>
    <t>向心力实验演示器</t>
  </si>
  <si>
    <t>产品由底座、平衡体、捻柄、周期测定盘、圆柱体、导杆、半径指示器组成</t>
  </si>
  <si>
    <t>气垫导轨</t>
  </si>
  <si>
    <t>产品由导轨、导轨支座、滑行器及有关实验附件组成。导轨采用铝合金型材制作，导轨工作面长度1200mm，导轨工作面夹角：90°，导轨一侧斜面筋上设有刻度尺，刻度尺全长1200mm，最小分度值为1mm，每10mm标注刻度数字。导轨脚距：700mm，导轨进气口外径：Φ30mm，导轨底部设有两个支座、一个支座为单脚支座，高度不可调，另一个为双脚支座，双脚支座上设有两只调节螺钉，用来调节导轨的纵向水平及横向水平；滑行器采用铝合金制作，长度120mm。实验附件包括：挡光片（100mm,50mm,30mm各2片）6片、挡光条（5mm）2个、紧固螺钉（M4*10mm）17只、滑轮2个、滑轮架1个、加重砝码（50g±0.5g，100g±1g各4个）、U形弹射器2个、圆形弹射器2个、挂钩架2个、牵引线3米、座架4个、橡皮泥1块、三定律弹射器1个、砝码桶1个、振子弹簧2个、光电门架2个、起始板1个、钢丝针（Φ0.5mm）2根、固定螺钉（M4*25mm）2个、橡皮筋4根。</t>
  </si>
  <si>
    <t>小型气源</t>
  </si>
  <si>
    <t>本产品为中学物理演示实验用气垫导轨的配套仪器。气压不小于5kPa，低噪声。供气垫导轨使用。1.工作电压：220V50Hz;2.波纹管内径为30mm，长不小于1500mm。3.接口配合紧密。</t>
  </si>
  <si>
    <t>数字计时器</t>
  </si>
  <si>
    <t>1.工作电压：220V50Hz；2.工作时间：连续；3.数据显示：2位功能提示符，5位数值显示；4.存储深度：最先发生的10次计时；5.读数方法：手动/自动，可切换；6.计数范围：0-99999；7.计时范围：0.0ms－9999.9s；8.速度范围：0-9999.9m/s；9.加速范围：0-9999.9m/s2；10.周期：0.0ms-9999.9s；10.光电门：1套（2只），电磁铁接线插头1付。11.塑料外壳，尺寸：200mm*175mm*70mm。</t>
  </si>
  <si>
    <t>产品尺寸为297*420mm，方格尺寸为250*350mm</t>
  </si>
  <si>
    <t>钢直尺</t>
  </si>
  <si>
    <t>1000mm分度值为1mm；材料为不锈钢</t>
  </si>
  <si>
    <t>蜂巢电路板</t>
  </si>
  <si>
    <t>塑料封板中间固定4mm内径的铜柱，形状为正六边形，任意的几个这间都可以随意拼接，正六边形边长为30mm,高度为25mm</t>
  </si>
  <si>
    <t>铁芯</t>
  </si>
  <si>
    <t>硅钢片用绝缘环氧树脂胶粘连而成,条形铁芯尺寸：20*20*72mm,U形铁芯尺寸：72*20*77mm,内框尺寸：32*55mm,</t>
  </si>
  <si>
    <t>电解电容（电）</t>
  </si>
  <si>
    <t>1000μF25v电容两脚与M4的香蕉插头焊接在一起，装在不带孔的透明方盒内，方盒尺寸35*16*33mm,脚长18mm</t>
  </si>
  <si>
    <t>100μF25v电容两脚与M4的香蕉插头焊接在一起，装在不带孔的透明方盒内，方盒尺寸35*16*33mm,脚长18mm</t>
  </si>
  <si>
    <t>470μF25v电容两脚与M4的香蕉插头焊接在一起，装在不带孔的透明方盒内，方盒尺寸35*16*33mm,脚长18mm</t>
  </si>
  <si>
    <t>普通电阻（电）</t>
  </si>
  <si>
    <t>330Ω的电阻两脚与M4的香蕉插头焊接在一起，装在不带孔的透明方盒内，方盒尺寸35*16*33mm,脚长18mm</t>
  </si>
  <si>
    <t>电位器（电）</t>
  </si>
  <si>
    <t>阻值为10kΩ(B103)的电位器两脚与M4的香蕉插头焊接在一起，装在带有小孔的透明方盒内，孔上方装有可调节的电位器旋钮开关，方盒尺寸35*16*33mm,孔径6mm,脚长18mm，产品总高度68mm</t>
  </si>
  <si>
    <t>阻值为100kΩ(B104)的电位器三只脚与M4的香蕉插头焊接在一起，装在带有小孔的透明三角盒内，孔上方装有可调节的电位器旋钮开关，三角盒尺寸边长37*高33mm,孔径6mm,脚长18mm,产品总高度68mm</t>
  </si>
  <si>
    <t>阻值为1kΩ(B102)的电位器三只脚与M4的香蕉插头焊接在一起，装在带有小孔的透明三角盒内，孔上方装有可调节的电位器旋钮开关，方盒尺寸35*16*33mm,三角盒尺寸边长37*高33mm,孔径6mm,脚长18mm产品总高度68mm</t>
  </si>
  <si>
    <t>10Ω的电阻两脚与M4的香蕉插头焊接在一起，装在不带孔的透明方盒内，方盒尺寸35*16*33mm,脚长18mm</t>
  </si>
  <si>
    <t>47Ω的电阻两脚与M4的香蕉插头焊接在一起，装在不带孔的透明方盒内，方盒尺寸35*16*33mm,脚长18mm</t>
  </si>
  <si>
    <t>220Ω的电阻两脚与M4的香蕉插头焊接在一起，装在不带孔的透明方盒内，方盒尺寸35*16*33mm,脚长18mm</t>
  </si>
  <si>
    <t>1KΩ的电阻两脚与M4的香蕉插头焊接在一起，装在不带孔的透明方盒内，方盒尺寸35*16*33mm,脚长18mm</t>
  </si>
  <si>
    <t>10KΩ的电阻两脚与M4的香蕉插头焊接在一起，装在不带孔的透明方盒内，方盒尺寸35*16*33mm,脚长18mm</t>
  </si>
  <si>
    <t>4.7KΩ的电阻两脚与M4的香蕉插头焊接在一起，装在不带孔的透明方盒内，方盒尺寸35*16*33mm,脚长18mm</t>
  </si>
  <si>
    <t>47KΩ的电阻两脚与M4的香蕉插头焊接在一起，装在不带孔的透明方盒内，方盒尺寸35*16*33mm,脚长18mm</t>
  </si>
  <si>
    <t>干簧管（电）</t>
  </si>
  <si>
    <t>干簧管常开型磁控开关，镀金玻封2*14MM两脚与M4的香蕉插头焊接在一起，装在不带孔的透明方盒内，方盒尺寸35*16*33mm,脚长18mm</t>
  </si>
  <si>
    <t>三极管（电）</t>
  </si>
  <si>
    <t>三极管S8050直插NPN三极管TO-92，三只脚与M4的香蕉插头焊接在一起，装在无孔的透明三角盒内，三角盒尺寸边长37*高33mm,脚长18mm</t>
  </si>
  <si>
    <t>三极管S9012直插PNP三极管TO-92，三只脚与M4的香蕉插头焊接在一起，装在无孔的透明三角盒内，三角盒尺寸边长37*高33mm,脚长18mm</t>
  </si>
  <si>
    <t>水果电池套件</t>
  </si>
  <si>
    <t>铜锌两种材质，尺寸长50mm*宽20mm*厚0.3mm</t>
  </si>
  <si>
    <t>学生套尺</t>
  </si>
  <si>
    <t>金属材质，黑色包括60°三角尺、180°量角器、45°三角尺、15cm直尺，透明塑料盒子包装，包装尺寸166*66*10mm</t>
  </si>
  <si>
    <t>微型物理观察仪</t>
  </si>
  <si>
    <t>产品包含激光发射器、接收屏、4个光学元件（衍射片、光栅），配有电池，光屏尺寸120*80mm,激光发射器尺寸：50*90*60mm,用于完成各种干涉、衍射实验</t>
  </si>
  <si>
    <t>燕尾夹</t>
  </si>
  <si>
    <t>黑色#3</t>
  </si>
  <si>
    <t>制图板</t>
  </si>
  <si>
    <t>木质，A3</t>
  </si>
  <si>
    <t>物理随堂实验仪器</t>
  </si>
  <si>
    <t>枕形导体</t>
  </si>
  <si>
    <t>1.本产品由一对对称的半枕形导体、绝缘支杆和底座等部件构成，专为静电学实验设计。
2.每个半枕形导体下方配备了一个导电挂钩，用于夹住铝箔纸，以实现电路的连接。这对半枕形导体采用高品质的304不锈钢材料制成，表面镀铜，封闭端呈现为优雅的半球面，既保证了良好的导电性能，又展现了精致的外观。
3.绝缘支杆选用透明亚克力管，其外径为12mm，高度为105mm，起到良好的绝缘性效果。
4.底座采用ABS材料外壳内铸铁制成，直径设计为Φ80mm，不仅稳固支撑整个装置，还具备了良好的抗冲击性和耐腐蚀性。</t>
  </si>
  <si>
    <t>球形导体</t>
  </si>
  <si>
    <t>1.本实验装置由球形导体、绝缘支杆和底座三个主要部分构成，旨在提供静电学实验的直观展示。
2.球体部分采用精密制造的不锈钢空芯球体，具有Φ89mm的直径，确保了导体的稳定性和耐用性。绝缘支杆则选用透明亚克力管，外径12mm，高度为105mm，起到良好的绝缘性效果。
3.底座采用ABS材料外壳内铸铁制成，直径设计为Φ80mm，不仅稳固支撑整个装置，还具备了良好的抗冲击性和耐腐蚀性。</t>
  </si>
  <si>
    <t>有机玻璃棒(附丝绸)</t>
  </si>
  <si>
    <t>有机玻棒(附丝绸)，在规定工作条件下，用丝绸裹住玻棒（或有机玻棒），做一次快速拉出，棒上所带的电荷用D－YDQ－Z－100型指针验电器检验张角≥30°</t>
  </si>
  <si>
    <t>对</t>
  </si>
  <si>
    <t>有机橡胶棒（附毛皮）</t>
  </si>
  <si>
    <t>聚碳酸酯棒(附毛皮)，在规定工作条件下，用毛皮裹胶棒（或聚碳酸棒），做一次快速拉出，棒上所带的电荷用D－YDQ－Z－100型指针验电器检验张角≥30°</t>
  </si>
  <si>
    <t>验电器连接杆</t>
  </si>
  <si>
    <t>产品由绝缘手柄、连接杆、紧固螺钉构成。绝缘手柄采用直径Φ12mm的有机玻璃棒制作，长度不小于130mm；连接杆采用直径不小于Φ2mm的钢丝制作，长度约200mm，一端成形为“∨”形。</t>
  </si>
  <si>
    <t>缝衣针</t>
  </si>
  <si>
    <t>2号，长39毫米，直径0.9毫米。</t>
  </si>
  <si>
    <t>细棉线</t>
  </si>
  <si>
    <t>涤纶材质，白线，一卷约150m</t>
  </si>
  <si>
    <t>液体表面张力实验器</t>
  </si>
  <si>
    <t>不锈钢材质，多种形状，通过实验证实液体自由表面的各部份有相互吸引的表面张力，使液体收缩到小面积的趋势</t>
  </si>
  <si>
    <t>透明玻璃材质，边长10cm*10cm厚度0.15~0.2cm</t>
  </si>
  <si>
    <t>毛细玻璃管</t>
  </si>
  <si>
    <t>外径为6mm内径0.5mm，长度为150mm，高透明玻璃材质</t>
  </si>
  <si>
    <t>外径为6mm内径1mm，长度为150mm，高透明玻璃材质</t>
  </si>
  <si>
    <t>外径为6mm内径2mm，长度为150mm，高透明玻璃材质</t>
  </si>
  <si>
    <t>肥皂液</t>
  </si>
  <si>
    <t>80g</t>
  </si>
  <si>
    <t>瓶</t>
  </si>
  <si>
    <t>NTC热敏电阻（电）</t>
  </si>
  <si>
    <t>MF58NTC玻封型5%5K热敏电阻两脚与M4的香蕉插头焊接在一起，装在带孔的透明方盒内，方盒尺寸35*16*33mm,孔径6mm,脚长18mm</t>
  </si>
  <si>
    <t>PTC热敏电阻（电）</t>
  </si>
  <si>
    <t>PTC热敏电阻MZ5MZ31-05M阻值2K的光敏电阻两脚与M4的香蕉插头焊接在一起，装在带孔的透明方盒内，方盒尺寸35*16*33mm,孔径6mm,脚长18mm</t>
  </si>
  <si>
    <t>带绝缘柄的金属小球</t>
  </si>
  <si>
    <t>手柄长130mm，塑料制成，金属球直径20mm，钢球表面镀铬</t>
  </si>
  <si>
    <t>单层云母片套件</t>
  </si>
  <si>
    <t>透明玻璃材质50*50*0.1mm，10片/盒</t>
  </si>
  <si>
    <t>铁线</t>
  </si>
  <si>
    <t>纯铁，D=0.2mm总长3m,绕在透明塑料线圈上，线圈外径49mm,内径36mm，厚度10mm</t>
  </si>
  <si>
    <t>物理演示实验仪器</t>
  </si>
  <si>
    <t>定值电阻</t>
  </si>
  <si>
    <t>规格10Ω、1.0A,阻值误差W±l%；按额定电流连续工作15min后，电阻外壳两侧温升低于60K；按额定电流连续工作2h后外壳不会出现焦灼、熔化变形、冒烟现象；加热后电阻值变化在1%以内外，外形尺寸：长100mm*宽30mm*高41mm</t>
  </si>
  <si>
    <t>安培力实验器</t>
  </si>
  <si>
    <t>安培力实验器底座尺寸：154*105*18mm,ABS材料，产品含有一块U形磁铁，一根空心铜棒，一个线框，两根用于悬挂框的支撑杆，U形磁铁.南北两极端面尺寸：28mm*18mm；两极宽度85mm，高105mm，非强磁。线框尺寸74*66*7，直径0.55mm漆包线绕线40圈</t>
  </si>
  <si>
    <t>手摇发电机</t>
  </si>
  <si>
    <t>1、用于分组实验，由小型发电机、齿轮、正负极接头、灯泡、手柄、小灯座、导线等组成。2、空载输出电压为6V，输出电流为0.2A。3、整体组合连接情况完整，实验效果明显。</t>
  </si>
  <si>
    <t>光偏振演示器</t>
  </si>
  <si>
    <t>1.产品由底座与两片偏振片组成
5.偏振片，带刻度；垂直不透光,平行透光
3.底座尺寸为300*180*40mm，面板上有两个放置偏振片的凹槽，为整个实验装置提供了稳固的基础，保证了实验的稳定性和安全性。</t>
  </si>
  <si>
    <t>激光笔</t>
  </si>
  <si>
    <t>长90mm，直径14mm，电压3.7V，功率100MW，带红色光源，射程大于5米。射径内无变形。配一个分光器及三个扭扣电池。</t>
  </si>
  <si>
    <t>半圆玻璃砖</t>
  </si>
  <si>
    <t>厚度15mm，直径80mm，一面磨砂，一面光滑的光学玻璃</t>
  </si>
  <si>
    <t>光屏</t>
  </si>
  <si>
    <t>白色显像板,屏尺寸为150mm*宽150mm</t>
  </si>
  <si>
    <t>墨汁</t>
  </si>
  <si>
    <t>100mL，黑色，瓶身为边长54mm的正三角形，高度193mm</t>
  </si>
  <si>
    <t>抽气筒</t>
  </si>
  <si>
    <t>不锈钢材质，活塞胶垫，气嘴外径9mm±0.1mm，长度22mm，台阶口；抽气筒身直径25mm,把手尺寸：直径20mm*长90mm，产品外形尺寸：90*350*29mm</t>
  </si>
  <si>
    <t>空气压缩引火仪</t>
  </si>
  <si>
    <t>由气缸、底座、端盖、活塞等部分组成。气缸用透明有机玻璃制作，内径Φ10mm，外径Φ25mm，长130mm，底座Φ62mm，手柄Φ40mm，活塞杆Φ9mm。，组装后产品高度180mm,活塞体应使用弹性材料制成，活塞与气缸气密性应良好，连续压缩引火100次后密封圈性能不变。应能引燃脱脂棉</t>
  </si>
  <si>
    <t>外径∅8mm，内径∅5mm，壁厚1.5mm,长度约80mm，管口烧结处理，避免划伤</t>
  </si>
  <si>
    <t>物体重心实验器</t>
  </si>
  <si>
    <t>仪器由实验板、重垂、支柱（附顶针）、底座组成。实验板有圆形、半圆形、正方形、长方形、三角形、梯形、多边形板七种形状各一块。板的边角上开有小孔，板的重心处装有轴承。透明亚克力盒包装，盒子尺寸：123*123*50mm</t>
  </si>
  <si>
    <t>平面镜</t>
  </si>
  <si>
    <t>100*100*4.6镜片，与两个塑料支架组合而成</t>
  </si>
  <si>
    <t>惯性演示器</t>
  </si>
  <si>
    <t>1.底座中央设有一根立柱，其顶端巧妙地设计为球形凹窝，以便于稳固托住钢球。立柱旁配备了一片弹性良好的弹片，以及一块薄形钢片和一粒直径为20mm的金属钢球，共同构成了实验的基础结构。
2.为了确保实验过程中钢珠和钢片不会意外丢失，每个部件都通过细绳巧妙地拴住并固定在底座上，保证了实验的连续性和安全性。
3.底座尺寸为300*180*40mm，为整个实验装置提供了稳固的基础，保证了实验的稳定性和安全性。。</t>
  </si>
  <si>
    <t>带钩双孔木块</t>
  </si>
  <si>
    <t>木块侧面带挂钩，带 6 孔，木块100mm×80mm×40mm，每个孔直径≥30mm长宽高约</t>
  </si>
  <si>
    <t>验电器</t>
  </si>
  <si>
    <t>由外壳、金属球、箔片、玻璃、接线柱和底座等组成。外壳应由不能带静电的材料成，观察面应采用透明材料透明材料透光率≥90%；箔片长度≥25mm。性能要求：相对湿度≤65%环境，圆盘上面加8kV直流高压，箔片张开与中位片角度应≥45°；移去高压后，箔片张开角度保持30°以上的时间≥10min，产品尺寸：142*90*200mm</t>
  </si>
  <si>
    <t>平行板电容器</t>
  </si>
  <si>
    <t>两板铝圆板一块塑料圆板，全部装有有机玻璃手柄，圆板直径为150mm</t>
  </si>
  <si>
    <t>光具座</t>
  </si>
  <si>
    <t>铝合金材质，总长1000mm,内有轨道，滑行座内嵌在光具座的滑轨上，滑行轨道两侧丝印有刻度标识，光具座两侧轨道下分别有一个小抽屉，收纳光屏、凸透镜、F光源、蜡烛、火柴等小配件，光具座与光具座之间可以叠加，减少存储空间</t>
  </si>
  <si>
    <t>安培力演示器</t>
  </si>
  <si>
    <t>产品尺寸：180*130*310mm
单个磁铁85*18*14mm
材质：金属支架及底座+磁铁+塑料刻度盘，本仪器由刻度盘、指针、接线柱、通电线框、磁铁、底座等组成，用于演示安培力的方向及大小F与电流强度I，通电导线的长度L、磁感应强度B之间的关系，即F=IBL</t>
  </si>
  <si>
    <t>弹簧振子装置</t>
  </si>
  <si>
    <t>气垫式</t>
  </si>
  <si>
    <t>发波水槽</t>
  </si>
  <si>
    <t>1.电源输入：220V/50Hz
2.工作电压：DC12V±1V
3.lED灯：12V10W
4.产品外形尺寸约363*281*695mm。仪器主要由主机箱、电源变压器、屏幕、折射镜、水槽、升降杆、振动源盒、频闪光源盒等组成。</t>
  </si>
  <si>
    <t>反冲演示器</t>
  </si>
  <si>
    <t>1.本产品由外水桶、内水桶、轴承支架、弯水管、旋转支架等部件精心构成。
2.通过巧妙的钢球塞设计，能够精确控制进水口的水流。
3.内、外水桶均采用高透明度的亚克力材料打造，既美观又实用。
4.实验操作中，内水筒旋转后的水流会直接导向外水桶，有效避免了桌面潮湿的问题，保持了实验环境的整洁。</t>
  </si>
  <si>
    <t>示波器</t>
  </si>
  <si>
    <t>1、垂直系统频率响应：直流DC~5MHz≤3dB，交流10Hz~5MHz≤3dB；2、偏转因素：20mVp-p／格，误差±10%；3、输入阻容：1MΩ∥45PF。</t>
  </si>
  <si>
    <t>洛伦兹力演示器</t>
  </si>
  <si>
    <t>产品由洛仑兹力管、励磁线圈、控制及电源暗箱四部分组成。洛仑兹力管为直径 160mm 的大玻璃泡，泡内抽真空后，充入一定压强的混合性气体，玻璃泡内装一个特殊结构的电子枪，由热阴极、调制板、锥形加速极组成，还有对偏转板;励磁线圈即亥姆霍兹线圈，由一对直径为280mm，每只匝数为140匝的环线圈组成，两线圈同轴平行放置，问距140mm，两只线圈串联连接;控制及电源组合部分在控制面板上设有偏转电压幅值旋钮、偏转板电压方向开关、加速极电压调节旋钮、励磁电流方向开关、励磁电流幅值旋钮、电源开关、电源指示灯等;产品主要技术参数:1、加速极电压0~250V连续可调;2、励电流 电流方向:顺时、断路、逆时三档，电流幅值:0~2.5A 连续可调;3、偏转板电压 电压方向:上正、断路、下正三档，电压幅度:50~250V连续可调;4、洛仑兹力管转动角度&gt;180°，有刻度指示;5、电源:220V+10%50HZ;6、功耗:45 瓦;7、连续工作时间:1小时;仪器外形尺寸约350x300x450mm
安培力是洛伦兹力的宏观表现，故从安培力大小公式，可以反推得洛伦兹力公式。
安培力F=BIL 电流I=Q/t 代入上式 F=BL(Q/t)=qvB(从宏观到微观)从微观到宏观
F=BIL=BnqSvL=NBqy,即F(安培力)=Nf(f是洛伦弦力)产品规格:加速极电压:0V~250V 连续可调，励电流:0A~2.5A连续可调。</t>
  </si>
  <si>
    <t>牛顿管</t>
  </si>
  <si>
    <t>牛顿管是用特殊材料做成的密封透明容器，可以用泵使得内部接近真空，仪器全长1000mm,外径48mm,一端封闭，另一端带有活塞气嘴的铜玻管组成，管内装有金属片和羽毛。</t>
  </si>
  <si>
    <t>台秤</t>
  </si>
  <si>
    <t>量程1Kg,精度5g托盘老式指针式台秤</t>
  </si>
  <si>
    <t>阴极射线管</t>
  </si>
  <si>
    <t>磁偏转管，直径40mm,长度300mm，连接高压发生器使用</t>
  </si>
  <si>
    <t>受迫振动和共振演示器</t>
  </si>
  <si>
    <t>底座405mm*160mm高430mm,本仪器由支架、5个摆长不等的钢球和策动摆等组成。使用时将支架水平放置在桌面上，使5个摆球处于静止状态，然后改变策动摆的摆长使其长度与其中一个摆长相同，使策动摆与横杆周期性摆动从而其他轻摆通过他们的悬点受周期性变化的策动摆相同的轻摆振幅越来越大，而摆与策动摆不等的其他4个轻摆振幅很小，对比极为明显。调整策动摆的摆长做同样步骤的实验。演示表明，振动系统固有频率等于策动频率的情况下才发生共振</t>
  </si>
  <si>
    <t>共振演示器</t>
  </si>
  <si>
    <t>底座280mm*140mm高430mm,产品由金属底、铝合金支架、皮带传送机构、低噪声电机、偏心轮、10g钩码20g钩码各一个，刻度板为有机板，电动式，接直流电源18V以下</t>
  </si>
  <si>
    <t>长玻璃管</t>
  </si>
  <si>
    <t>透明硼硅酸盐玻璃材质，一端开口，配有一个可以封口的无孔橡皮塞，长度1000mm,直径30mm，玻璃管外侧丝印刻度标识，精度值5cm。</t>
  </si>
  <si>
    <t>绳波演示器</t>
  </si>
  <si>
    <t>电动液晶显示式，产品由振荡频率显示器、控制面板、开关、紧绳柱、振荡杆、细线、定滑轮、张力砝码、刻度支架等构成。使用电源：220V50Hz；2.有效刻度不小于100cm。</t>
  </si>
  <si>
    <t>多普勒效应演示器</t>
  </si>
  <si>
    <t>1、产品由主体、伸缩杆、电机、调速器、配重块等组成。
2、旋转杆两边做对称设计，保证重心在中间
3、两侧都安装峰鸣器，3V电源控制，采用感应式开关
4、正转反转可以控制
5、产品旋转速度可调节，220V电源连接
6、旋转用两根杆子不使用时可收纳进主体内，节约收纳空间。单边杆子长度约为300mm，产品两侧杆拉出后整体尺寸为838mm*336mm*113mm
7、主体由底座与盖板组合成，都采用ABS材料制成</t>
  </si>
  <si>
    <t>曲线运动方向实验器</t>
  </si>
  <si>
    <t>材质：ABS。由4个带有轨道的1/4圆及一个小球释放装置组合而成，配有一个20mm的小钢球</t>
  </si>
  <si>
    <t>纵波演示器</t>
  </si>
  <si>
    <t>用于演示纵波实验，产品为支杆悬挂弹簧型式，主要由机架、弹簧钢片、螺旋弹簧、连接杆、衬布、振源等组成。机架由左、右支架构成。</t>
  </si>
  <si>
    <t>光导纤维应用演示器</t>
  </si>
  <si>
    <t>产品由传光、传像、传声三大部分组成。传光、传像部分由光源、有机玻璃棒、光纤束、传像投影屏筒、字母板组成；传声部分有发射器、接收器及光纤束组成。演示板外形尺寸不小于：460mm*320mm。</t>
  </si>
  <si>
    <t>感应起电机</t>
  </si>
  <si>
    <t>起电盘直径：235毫米
环境温度：-10摄氏度到40摄氏度
放电距离：1.在相对湿度为65%的环境中火花放电距离≥55mm
2.在相对温度小于80%的条件下火花放电距离≥30mm
外形尺寸：长300mm*宽180mm*高340mm重约2.3Kg</t>
  </si>
  <si>
    <t>u型磁铁</t>
  </si>
  <si>
    <t>D-CG-LU-100，表面磁感应强度≥0.055T</t>
  </si>
  <si>
    <t>金属网罩</t>
  </si>
  <si>
    <t>由金属网罩和绝缘底盘两部分组成。金属网罩的顶端有一个圆孔，用来插入连接器，连接器是一根金属小杆，上端附有金属球，下端装有金属链条，金属杆可以沿着一个短套管滑动并有顶丝制紧。套管卡在金属网罩顶端圆孔中，金属底盘用绝缘支柱固定在底座上。</t>
  </si>
  <si>
    <t>规格5Ω、1.5A,阻值误差W±l%；按额定电流连续工作15min后，电阻外壳两侧温升低于60K；按额定电流连续工作2h后外壳不会出现焦灼、熔化变形、冒烟现象；加热后电阻值变化在1%以内，外形尺寸：长100mm*宽30mm*高41mm</t>
  </si>
  <si>
    <t>规格15Ω、0.6A，阻值误差W±l%；按额定电流连续工作15min后，电阻外壳两侧温升低于45K；按额定电流连续工作2h后外壳不会出现焦灼、熔化变形、冒烟现象；加热后电阻值变化在1%以内，外形尺寸：长100mm*宽30mm*高41mm</t>
  </si>
  <si>
    <t>力的合成分解演示器</t>
  </si>
  <si>
    <t>1.本产品由精密的分度座标盘、测力计、测力计固定支杆、两个定滑轮和三个滑块等部件巧妙组合而成。
2.分度座标盘采用高品质抗倍特材料精心雕刻，直径为Φ310*12mm。其表面刻有清晰的角度线和数字，具有5°的分度值，每10°特别标注数字，以便于准确读取。
3.测力计固定支杆由直径Φ10mm的圆钢精制而成，长度为200mm，确保了结构的稳固性和耐用性。
4.滑块由铝合金材料制成，可以轻松固定在圆盘的滑槽内，并且能够任意调节角度，以满足不同实验需求5.本产品设计用于与铁架台配合使用</t>
  </si>
  <si>
    <t>电磁波的发送和接收演示器</t>
  </si>
  <si>
    <t>发射器频率225MHz～250MHz,等幅、调幅；接收器有声、光、电显示。产品由发射机部分、接收机部分、电表演示接收器、放大接收器四大部分构成。</t>
  </si>
  <si>
    <t>三棱镜</t>
  </si>
  <si>
    <t>重火石玻璃制30*100mm</t>
  </si>
  <si>
    <t>感应圈</t>
  </si>
  <si>
    <t>电子开关式</t>
  </si>
  <si>
    <t>电谐振演示器</t>
  </si>
  <si>
    <t>发送：放电距离0.2mm～2mm可调，莱顿瓶电容≥500pF；接收：莱顿瓶电容≥500pF，可变电容350pF～850pF；接收部分应有一个电谐振指示灯，电感环在有效长度100mm～600mm范围可调节</t>
  </si>
  <si>
    <t>纵横波演示器</t>
  </si>
  <si>
    <t>由不锈钢杆、弹性片及支架等组成；演示波传播的过程中质点不随波迁移，一个周期波传播一个波长。</t>
  </si>
  <si>
    <t>光折射演示器</t>
  </si>
  <si>
    <t>产品由底座、水槽、刻度盘、激光光源，激光光源可旋转，水槽可加入液体，用于演示光的反射、折射、全反射现象。</t>
  </si>
  <si>
    <t>楞次定律演示器</t>
  </si>
  <si>
    <t>1.由铝梁、开口铝环、闭口铝环和带顶针的支柱座组成
2.支座采用ABS材质，顶部装钢针，钢针镀铬
3.底座采用ABS材料外壳内铸铁制成，直径设计为Φ80mm，不仅稳固支撑整个装置，还具备了良好的抗冲击性和耐腐蚀性</t>
  </si>
  <si>
    <t>电磁感应演示器</t>
  </si>
  <si>
    <t>由能提供匀强磁场的磁体和带绝缘手柄的闭合矩形线框组成。性能要求：匀强磁场的磁感应强度应足够大，闭合矩形线框面积应小于匀强磁场区域的面积。部分切割或旋转时能够产生较大电流</t>
  </si>
  <si>
    <t>三相电机原理演示器</t>
  </si>
  <si>
    <t>由蹄形磁铁、磁针、铝框、塑料框、方形线圈、支架、转轴、接线柱等组成。性能要求：包含永磁式旋转磁场演示器和电磁式旋转磁场演示器，用于说明旋转磁场的性质和三相感应电动机的原理</t>
  </si>
  <si>
    <t>自感现象演示器</t>
  </si>
  <si>
    <t>产品组成：面板和背封板使用5.0抗倍特板，上下封板采用铝合金型材，左右封板及底脚采用吸塑工艺，脚宽30mm，脚长180mm，安装后两脚间距325mm，底脚可以调节张开的角度，使产品摆放台面时更加平稳。顶部拉手使用PP塑性材质，采用高级氧化工艺，更耐磨损和耐腐蚀，表面磨砂，防滑拎取。演示板上的电学元件有：电源接线柱、单掷开关2个、可调电位器100欧、规格相同的两个小灯泡、红绿颜色各一个的发光二极管、两个不同匝数的电感线圈。产品外形尺寸：600*400*67mm。</t>
  </si>
  <si>
    <t>手摇三相交流发电机</t>
  </si>
  <si>
    <t>演示三相交流电的产生及三相电路的各种连接方法</t>
  </si>
  <si>
    <t>旋片式真空泵</t>
  </si>
  <si>
    <t>直联式</t>
  </si>
  <si>
    <t>示直进管</t>
  </si>
  <si>
    <t>验电羽</t>
  </si>
  <si>
    <t>1.由绝缘支架、金属片、细尼龙绳、螺钉等组成。绝缘支架上装有两片金属片，两金属片间夹有若干长条形细尼龙绳。
2.尼龙绳颜色为红色，线径约1mm，.尼龙绳均匀分布在金属片周边，长度不小于100mm。
3.绝缘支杆选用透明亚克力管，其外径为12mm，高度为200mm，起到良好的绝缘性效果
4..底座采用ABS材料外壳内铸铁制成，直径设计为Φ80mm，不仅稳固支撑整个装置，还具备了良好的抗冲击性和耐腐蚀性。</t>
  </si>
  <si>
    <t>赫兹实验演示器</t>
  </si>
  <si>
    <t>由带电球、发射天线杆、接收天线杆、接收金属杆、感应圈连接金属杆、固定螺丝、氖泡架、底座等组成。接收端天线与发射端天线平行相距400mm，在环境照度为240l*±50l*的室内接通高压电源，接收端氖灯应能看到发光；接收端天线与发射端天线垂直，距离在200mm以内（不接触），接收端氖灯应不亮</t>
  </si>
  <si>
    <t>小磁针</t>
  </si>
  <si>
    <t>磁针 28mm*8mm，座Φ25mm*25mm 磁针体中间铆接铜轴承套，平均磁感应强度≥5 mT</t>
  </si>
  <si>
    <t>翼型磁针</t>
  </si>
  <si>
    <t>1.由垂直翼形针体和支座组成。
2.磁针体表面喷漆，漆层均匀无脱落.指北极(N)为红色，指南极(S)为白色。
3.支座采用ABS材质，顶部装钢针，钢针镀铬。
4.底座采用ABS材料外壳内铸铁制成，直径设计为Φ80mm，不仅稳固支撑整个装置，还具备了良好的抗冲击性和耐腐蚀性。</t>
  </si>
  <si>
    <t>D-CG-LT-180，表面磁感应强度≥0.07T</t>
  </si>
  <si>
    <t>原副线圈</t>
  </si>
  <si>
    <t>演示电磁感应和验证楞次定律。</t>
  </si>
  <si>
    <t>电磁阻尼演示器</t>
  </si>
  <si>
    <t>1.本产品由底座、支撑架、摆架、横梁、强阻尼摆、中阻尼摆、弱阻尼摆、同时释放装置、磁铁固定装置以及磁铁等多个部件精心构成，旨在提供精准的物理实验体验。
2.支撑架采用坚固的铁板材料制作，表面经过烤漆处理，不仅确保了结构的稳定性，还展现了美观的外观。
3.磁铁选用高性能强磁材料，具有50*30*5mm的标准外形尺寸。产品中共包含4块磁铁，每块磁铁根据磁性强度分别安装于磁铁固定装置内，以便于进行精确的磁场控制。
4.摆锺包括强阻尼摆、中阻尼摆和弱阻尼摆，均采用高品质铝材加工而成，表面经过光学抛光处理，不仅提升了外观的精致度，还确保了摆动的顺畅性。
5.产品配备了先进的三种阻尼摆同时释放装置，使得实验结果能够形成鲜明对比，增强了实验的观察性和教学效果。
6.磁铁固定装置设计为可拆卸式，方便在实验过程中进行有磁场和无磁场的对比实验，增加了实验的灵活性和探究性。
7.底座尺寸为300*180*40mm，为整个实验装置提供了稳固的基础，保证了实验的稳定性和安全性。</t>
  </si>
  <si>
    <t>变压器原理说明器</t>
  </si>
  <si>
    <t>用于变压器原理、电磁感应和交流电性质等实验</t>
  </si>
  <si>
    <t>内聚力演示器</t>
  </si>
  <si>
    <t>由2个铅圆柱体、旋转式刮削器、挤压器、2根扳杆及挤压架组成；挤压架采用铁质结构，2个铅圆柱体应能装入挤压器中，通过螺旋实现挤压；刮削器由转柄、刀片和刀轴组成，削平的两铅圆柱体端面压在一起后，承受轴向拉力应≥60N</t>
  </si>
  <si>
    <t>光谱管组</t>
  </si>
  <si>
    <t>管内充有Ne、Hg、H2、He、Ar、O2、Kr、N2等气体</t>
  </si>
  <si>
    <t>分光镜</t>
  </si>
  <si>
    <t>产品是由保护片、单缝、透镜、组合棱镜、保护片组成，产品规格100*25mm</t>
  </si>
  <si>
    <t>电磁振荡演示仪</t>
  </si>
  <si>
    <t>由具有铁芯的电感线圈、电容器、集成电路等组成，包括等幅振荡演示电路和减幅振荡演示电路，仪器面板上印有原理图</t>
  </si>
  <si>
    <t>库伦扭秤模型</t>
  </si>
  <si>
    <t>由悬丝、横杆、两个带电金属小球、一个平衡小球、一个移电小球、旋钮和电磁阻尼部分等组成</t>
  </si>
  <si>
    <t>体重秤</t>
  </si>
  <si>
    <t>指针式,测量范围0kg〜160kg，分度值0.5kg</t>
  </si>
  <si>
    <t>条形盒测力计</t>
  </si>
  <si>
    <t>范氏起电机</t>
  </si>
  <si>
    <t>由大金属壳、绝缘支架、传送带、转轮、尖端导体、接地导体板组成，电压可达数百万伏</t>
  </si>
  <si>
    <t>奥斯特演示器</t>
  </si>
  <si>
    <t>1.本产品由由底座、导电支架、磁针、导线、接线柱和开关组成。底座面板上画有产品电路的连接方式。主要用于奥斯特实验的演示。
2.本产品的导电支架采用1.5mm厚，15mm的优质铜质材料精心打造，经过精细的电镀工艺处理，不仅保障了支架的坚固稳定性，同时也赋予了其优雅美观的外观。
3.接线柱设计兼顾实用与便捷，提供了插接和夹持两种连接方式，以满足不同使用需求。
4.仪器面板采用丝印技术清晰标注电路图，使得电路连接逻辑清晰直观，便于操作与维护。
5.底座尺寸为300*180*40mm，为整个实验装置提供了稳固的基础，保证了实验的稳定性和安全性。</t>
  </si>
  <si>
    <t>单摆实验器</t>
  </si>
  <si>
    <t>由单摆球组、摆线和调节轮盘、刻度盘组成；单摆在摆动过程时摆线用单摆夹夹住后固定点不变</t>
  </si>
  <si>
    <t>常用电容器示教板</t>
  </si>
  <si>
    <t>产品组成：面板和背封板使用5.0抗倍特板，上下封板采用铝合型材，左右封板及底脚采用吸塑工艺，，脚宽32mm脚长182.5mm，安装后两脚间距326mm，底脚可以调节张开的角度，使产品摆放台面时更加平稳。顶部拉手使用PP塑性材质，采用高级氧化工艺，更耐磨损和耐腐蚀，表面磨砂，防滑拎取。电容器的种类包括：云母电容、涤沦电容、瓷片电容、独石电容、双层法拉电容、安规电容、校正电容、薄膜电容、贴片电容、C型法拉电容、电解电容1000μF25v、启动电容、可变电容、微调电容、贴片铝电容。每种电容都装在亚克力盒子内，有效防止外界的污染。每种电容采用插拔的方式固定在展示板上，方便观察都取下近距离观察。每款电容在展示板上都标有常用的使用场景，使学生联想生活，更易记住。产品外形尺寸600*400*67mm</t>
  </si>
  <si>
    <t>常用电阻器示教板</t>
  </si>
  <si>
    <t>产品组成：面板和背封板使用5.0抗倍特板，上下封板采用铝合型材，左右封板及底脚采用吸塑工艺，，脚宽32mm脚长182.5mm，安装后两脚间距326mm，底脚可以调节张开的角度，使产品摆放台面时更加平稳。顶部拉手使用PP塑性材质，采用高级氧化工艺，更耐磨损和耐腐蚀，表面磨砂，防滑拎取。电阻的种类包括：贴片电阻、水泥电阻、碳膜电阻、普通电阻330Ω、绕线电阻、光敏电阻5506光敏电阻5MM、NTC热敏电阻10kΩ、压敏电阻、拔盘电位器、可调电位器、碳膜电位器、卧式可调电位器、调速电位器每种电容都装在亚克力盒子内，有效防止外界的污染。每种电容采用插拔的方式固定在展示板上，方便观察都取下近距离观察。每款电阻在展示板上都标有常用的使用场景，使学生联想生活，更易记住。产品外形尺寸600*400*67mm</t>
  </si>
  <si>
    <t>交流电路特性演示器</t>
  </si>
  <si>
    <t>产品组成：面板和背封板使用5.0抗倍特板，上下封板采用铝合型材，左右封板及底脚采用吸塑工艺，，脚宽32mm脚长182.5mm，安装后两脚间距326mm，底脚可以调节张开的角度，使产品摆放台面时更加平稳。顶部拉手使用PP塑性材质，采用高级氧化工艺，更耐磨损和耐腐蚀，表面磨砂，防滑拎取。演示板上的电学元件有：电感1000匝（1.25H）、电感200匝（50mH)、电容1000uf、电容47uf、电阻330欧、灯泡12V3W及灯座等组成，面板有3只单刀双掷开关和3只单刀开关及交、直流电源接线柱组成。产品外形尺寸600*400*67mm</t>
  </si>
  <si>
    <t>光控开关</t>
  </si>
  <si>
    <t>光敏电阻、74LS14、51kΩ可变电阻、发光二极管、330Ω电阻、电池盒。.</t>
  </si>
  <si>
    <t>光控开关（无继电器）</t>
  </si>
  <si>
    <t>光敏电阻、74LS14、51kΩ可变电阻、发光二极管、330Ω电阻、电池盒。</t>
  </si>
  <si>
    <t>光电效应演示器</t>
  </si>
  <si>
    <t>产品组成：面板和背封板使用5.0抗倍特板，上下封板采用铝合型材，左右封板及底脚采用吸塑工艺，，脚宽32mm脚长182.5mm，安装后两脚间距326mm，底脚可以调节张开的角度，使产品摆放台面时更加平稳。顶部拉手使用PP塑性材质，采用高级氧化工艺，更耐磨损和耐腐蚀，表面磨砂，防滑拎取。演示板上的电学元件有：电流计、G4灯泡、电压表正负30V、遮光板（红黄蓝绿4种颜色）、微电流放大器、光电管、遮光板、可调电阻*4。产品外形尺寸600*400*67mm</t>
  </si>
  <si>
    <t>47μF25v电容两脚与M4的香蕉插头焊接在一起，装在不带孔的透明方盒内，方盒尺寸35*16*33mm,脚长18mm</t>
  </si>
  <si>
    <t>光学干涉衍射片套件</t>
  </si>
  <si>
    <t>50*50mm*2mm,中间方孔尺寸35*23mm
单缝：缝宽有0.05mm、0.1mm、0.2mm
双缝：缝宽0.05mm，间距0.2mm、0.3mm、0.45mm
圆点：直径0.2mm、0.3mm、0.4mm
格子：是一条条90°交叉组成的，100线/mm、300线/mm、600线/mm
综合：单缝、双缝、多缝、圆点、格子
5种衍射片装在一个透明的塑胶盒内</t>
  </si>
  <si>
    <t>光学刻度盘</t>
  </si>
  <si>
    <t>刻度圆盘直径=205mm</t>
  </si>
  <si>
    <t>插片支架</t>
  </si>
  <si>
    <t>塑料ABS材质，方形插片槽，外框尺寸58*58mm,内框尺寸52*55mm,一体支架，总长152.5mm,杆为椭圆形，尺寸：12*10mm</t>
  </si>
  <si>
    <t>小铁球</t>
  </si>
  <si>
    <t>材质：不锈钢440C，直径：15mm</t>
  </si>
  <si>
    <t>材质：不锈钢440C，直径：20mm</t>
  </si>
  <si>
    <t>静电计</t>
  </si>
  <si>
    <t>由外壳、圆球、导电杆、绝缘子、指针、指针架、接地线柱等构成。外壳应由不能带静电的材料制成，外壳上观察面应采用透明材料（透光率≥90%）；指针用非磁性材料，长度≥100mm。性能要求：相对湿度≤65%环境，圆球加9kV直流高压，指针张开角度在45°～50°；移去高压后，指针保持30°以上的时间≥20min，外壳尺寸为：直径190*厚73mm，底座为直径为103mm的塑料圆盘，产品总高度为350mm</t>
  </si>
  <si>
    <t>紫外线灯</t>
  </si>
  <si>
    <t>外壳为黑色塑料材质，360度杀菌253.7mm波长，5分钟定时，开盖断电，内置电池和USB充电两种方式，一次充电可使用40天之久，高亮度热阴极灯管，紫外线C波段杀菌效果佳一，产品尺寸：122*38*28mm</t>
  </si>
  <si>
    <t>锌板</t>
  </si>
  <si>
    <t>100g，产品尺寸：145*100*1mm</t>
  </si>
  <si>
    <t>双极电场线演示板套件</t>
  </si>
  <si>
    <t>配有5块不同的有机玻璃板，有机玻璃盒密封篦麻油和头发屑做成电力线演示器,可长期保存，反复使用.</t>
  </si>
  <si>
    <t>霍尔元件</t>
  </si>
  <si>
    <t>产品尺寸：4*3*2mm,脚长16mm，大芯片高灵敏度，耐高温，零下40度到零上125度之间都可以正常工作，激光打字44E938工作电压4.5伏-28伏</t>
  </si>
  <si>
    <t>蜂蜡</t>
  </si>
  <si>
    <t>木器保养蜡，20g黄色，使用后为透明</t>
  </si>
  <si>
    <t>红蜡块</t>
  </si>
  <si>
    <t>蜡烛块，可以切成小块放入10mm直径的玻璃管中</t>
  </si>
  <si>
    <t>电子秤</t>
  </si>
  <si>
    <t>量程0g〜2000g，分辨力0.1g，外形尺寸：105*130*21mm</t>
  </si>
  <si>
    <t>规格100Ω、0.22A，阻值误差W±l%；按额定电流连续工作15min后，电阻外壳两侧温升低于45K；按额定电流连续工作2h后外壳会出现焦灼、熔化变形、冒烟现象；加热后电阻值变化在1%以内，外形尺寸：长100mm*宽30mm*高41mm</t>
  </si>
  <si>
    <t>小沙袋</t>
  </si>
  <si>
    <t>方形60mm*60mm50g，内装稻壳，外包帆布材质，带绳</t>
  </si>
  <si>
    <t>泡沫小球</t>
  </si>
  <si>
    <t>聚苯乙烯材质，白色D=10mm</t>
  </si>
  <si>
    <t>铁粉盒</t>
  </si>
  <si>
    <t>透明塑料盒子长70mm*宽90mm*厚10mm，内封铁屑</t>
  </si>
  <si>
    <t>特殊圆锥曲面演示器</t>
  </si>
  <si>
    <t>本产品是一款专为教育和科研设计的模拟条形磁铁D-CG-LT-180磁感线演示模型，采用高精度光敏树脂材料一体成型技术制作。该模型旨在直观展示磁场强度变化与感应电流产生之间的关联性。将两根条形磁铁嵌入圆柱体部分，确保稳固不晃动；锥体部分则精确模拟磁感线的分布，形象展现磁场特性。</t>
  </si>
  <si>
    <t>电容充放电</t>
  </si>
  <si>
    <t>产品组成：面板和背封板使用5.0抗倍特板，上下封板采用铝合型材，左右封板及底脚采用吸塑工艺，脚宽32mm脚长182.5mm，安装后两脚间距326mm，底脚可以调节张开的角度，使产品摆放台面时更加平稳。顶部拉手使用PP塑性材质，采用高级氧化工艺，更耐磨损和耐腐蚀，表面磨砂，防滑拎取。演示板上的电学元件有：电源接线柱、电流计、电压表、定值电阻220欧、电解电容、发光二极管红、绿各一个、双掷开关组成。产品外形尺寸600*400*67mm</t>
  </si>
  <si>
    <t>伏安特性实验板</t>
  </si>
  <si>
    <t>产品组成：面板和背封板使用5.0抗倍特板，上下封板采用铝合型材，左右封板及底脚采用吸塑工艺，脚宽32mm脚长182.5mm，安装后两脚间距326mm，底脚可以调节张开的角度，使产品摆放台面时更加平稳。顶部拉手使用PP塑性材质，采用高级氧化工艺，更耐磨损和耐腐蚀，表面磨砂，防滑拎取。演示板上的电学元件有：单掷开关、电流表、电压表、电源接线柱、用电器接线柱、可调电位器、小灯泡3.8V0.3A、稳压二极管、电阻丝。产品外形尺寸600*400*67mm</t>
  </si>
  <si>
    <t>电阻率与温度关系演示器</t>
  </si>
  <si>
    <t>产品组成：面板和背封板使用5.0抗倍特板，上下封板采用铝合型材，左右封板及底脚采用吸塑工艺，脚宽32mm脚长182.5mm，安装后两脚间距326mm，底脚可以调节张开的角度，使产品摆放台面时更加平稳。顶部拉手使用PP塑性材质，采用高级氧化工艺，更耐磨损和耐腐蚀，表面磨砂，防滑拎取。演示板上的电学元件有：电源接线柱、电流表、小灯泡、可调电位器、电阻丝（灯丝裸露在外的小灯泡）。产品外形尺寸600*400*67mm</t>
  </si>
  <si>
    <t>霍尔效应示教板</t>
  </si>
  <si>
    <t>产品组成：面板和背封板使用5.0抗倍特板，上下封板采用铝合型材，左右封板及底脚采用吸塑工艺，脚宽32mm脚长182.5mm，安装后两脚间距326mm，底脚可以调节张开的角度，使产品摆放台面时更加平稳。顶部拉手使用PP塑性材质，采用高级氧化工艺，更耐磨损和耐腐蚀，表面磨砂，防滑拎取。演示板上的电学元件有：电源接线柱、电流表3mA、电流表5mA，霍尔元器件、调频电位器100欧、单刀开关组成。产品外形尺寸600*400*67mm</t>
  </si>
  <si>
    <t>门窗防盗报警装置演示器</t>
  </si>
  <si>
    <t>产品组成：面板和背封板使用5.0抗倍特板，上下封板采用铝合型材，左右封板及底脚采用吸塑工艺，脚宽32mm脚长182.5mm，安装后两脚间距326mm，底脚可以调节张开的角度，使产品摆放台面时更加平稳。顶部拉手使用PP塑性材质，采用高级氧化工艺，更耐磨损和耐腐蚀，表面磨砂，防滑拎取。演示板上的电学元件有：电源开关、蜂鸣器、定值电阻330欧、发光二极管、继电器、干簧管、磁铁、单刀开关。产品外形尺寸600*400*67mm</t>
  </si>
  <si>
    <t>三极管的性质实验板</t>
  </si>
  <si>
    <t>产品组成：面板和背封板使用5.0抗倍特板，上下封板采用铝合型材，左右封板及底脚采用吸塑工艺，脚宽32mm脚长182.5mm，安装后两脚间距326mm，底脚可以调节张开的角度，使产品摆放台面时更加平稳。顶部拉手使用PP塑性材质，采用高级氧化工艺，更耐磨损和耐腐蚀，表面磨砂，防滑拎取。演示板上的电学元件有：电源接线柱、三极管、单刀开关、调频电位器、电压表、电流计和电流表2个组成。产品外形尺寸600*400*67mm</t>
  </si>
  <si>
    <t>光敏、热敏电阻应用演示板</t>
  </si>
  <si>
    <t>产品组成：面板和背封板使用5.0抗倍特板，上下封板采用铝合型材，左右封板及底脚采用吸塑工艺，脚宽32mm脚长182.5mm，安装后两脚间距326mm，底脚可以调节张开的角度，使产品摆放台面时更加平稳。顶部拉手使用PP塑性材质，采用高级氧化工艺，更耐磨损和耐腐蚀，表面磨砂，防滑拎取。演示板上的电学元件有：微安表、光敏电阻及黑盒、双掷开关、PTC和NTC两种热敏电阻、导线及强光手电筒。产品外形尺寸600*400*67mm</t>
  </si>
  <si>
    <t>温差发电实验器</t>
  </si>
  <si>
    <t>演示内能转化为电能</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</si>
</sst>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_ "/>
    <numFmt numFmtId="178" formatCode="0.00_);[Red]\(0.00\)"/>
  </numFmts>
  <fonts count="41">
    <font>
      <sz val="11"/>
      <color theme="1"/>
      <name val="等线"/>
      <charset val="134"/>
      <scheme val="minor"/>
    </font>
    <font>
      <sz val="9"/>
      <color theme="1"/>
      <name val="宋体"/>
      <charset val="134"/>
    </font>
    <font>
      <b/>
      <sz val="16"/>
      <color theme="1"/>
      <name val="宋体"/>
      <charset val="134"/>
    </font>
    <font>
      <b/>
      <sz val="10"/>
      <color theme="1"/>
      <name val="宋体"/>
      <charset val="134"/>
    </font>
    <font>
      <sz val="9"/>
      <color rgb="FF000000"/>
      <name val="宋体"/>
      <charset val="134"/>
    </font>
    <font>
      <sz val="9"/>
      <name val="宋体"/>
      <charset val="134"/>
    </font>
    <font>
      <sz val="9"/>
      <color rgb="FFFF0000"/>
      <name val="宋体"/>
      <charset val="134"/>
    </font>
    <font>
      <b/>
      <sz val="16"/>
      <name val="宋体"/>
      <charset val="134"/>
    </font>
    <font>
      <b/>
      <sz val="9"/>
      <name val="宋体"/>
      <charset val="134"/>
    </font>
    <font>
      <b/>
      <sz val="10"/>
      <name val="宋体"/>
      <charset val="134"/>
    </font>
    <font>
      <sz val="11"/>
      <color theme="1"/>
      <name val="宋体"/>
      <charset val="134"/>
    </font>
    <font>
      <sz val="12"/>
      <color theme="1"/>
      <name val="等线"/>
      <charset val="134"/>
      <scheme val="minor"/>
    </font>
    <font>
      <sz val="11"/>
      <color rgb="FFFF0000"/>
      <name val="宋体"/>
      <charset val="134"/>
    </font>
    <font>
      <b/>
      <sz val="11"/>
      <color theme="1"/>
      <name val="宋体"/>
      <charset val="134"/>
    </font>
    <font>
      <b/>
      <sz val="18"/>
      <color theme="1"/>
      <name val="宋体"/>
      <charset val="134"/>
    </font>
    <font>
      <sz val="12"/>
      <color theme="1"/>
      <name val="宋体"/>
      <charset val="134"/>
    </font>
    <font>
      <u/>
      <sz val="11"/>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name val="Arial"/>
      <charset val="134"/>
    </font>
    <font>
      <sz val="12"/>
      <name val="宋体"/>
      <charset val="134"/>
    </font>
    <font>
      <sz val="11"/>
      <color indexed="8"/>
      <name val="宋体"/>
      <charset val="134"/>
    </font>
    <font>
      <sz val="12"/>
      <name val="Times New Roman"/>
      <charset val="134"/>
    </font>
    <font>
      <sz val="9"/>
      <name val="Times New Roman"/>
      <charset val="134"/>
    </font>
    <font>
      <sz val="9"/>
      <name val="Arial Unicode MS"/>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xf numFmtId="0" fontId="17" fillId="0" borderId="0" applyNumberFormat="0" applyFill="0" applyBorder="0" applyAlignment="0" applyProtection="0">
      <alignment vertical="center"/>
    </xf>
    <xf numFmtId="0" fontId="0" fillId="3" borderId="10"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1" applyNumberFormat="0" applyFill="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3" fillId="0" borderId="0" applyNumberFormat="0" applyFill="0" applyBorder="0" applyAlignment="0" applyProtection="0">
      <alignment vertical="center"/>
    </xf>
    <xf numFmtId="0" fontId="24" fillId="4" borderId="13" applyNumberFormat="0" applyAlignment="0" applyProtection="0">
      <alignment vertical="center"/>
    </xf>
    <xf numFmtId="0" fontId="25" fillId="5" borderId="14" applyNumberFormat="0" applyAlignment="0" applyProtection="0">
      <alignment vertical="center"/>
    </xf>
    <xf numFmtId="0" fontId="26" fillId="5" borderId="13" applyNumberFormat="0" applyAlignment="0" applyProtection="0">
      <alignment vertical="center"/>
    </xf>
    <xf numFmtId="0" fontId="27" fillId="6" borderId="15" applyNumberFormat="0" applyAlignment="0" applyProtection="0">
      <alignment vertical="center"/>
    </xf>
    <xf numFmtId="0" fontId="28" fillId="0" borderId="16" applyNumberFormat="0" applyFill="0" applyAlignment="0" applyProtection="0">
      <alignment vertical="center"/>
    </xf>
    <xf numFmtId="0" fontId="29" fillId="0" borderId="17"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0" fontId="35" fillId="0" borderId="0"/>
    <xf numFmtId="0" fontId="36" fillId="0" borderId="0">
      <alignment vertical="center"/>
    </xf>
    <xf numFmtId="0" fontId="0" fillId="0" borderId="0">
      <alignment vertical="center"/>
    </xf>
    <xf numFmtId="0" fontId="37" fillId="0" borderId="0">
      <alignment vertical="center"/>
    </xf>
    <xf numFmtId="0" fontId="11" fillId="0" borderId="0"/>
    <xf numFmtId="0" fontId="0" fillId="0" borderId="0">
      <alignment vertical="center"/>
    </xf>
    <xf numFmtId="0" fontId="0" fillId="0" borderId="0" applyBorder="0">
      <alignment vertical="center"/>
    </xf>
    <xf numFmtId="0" fontId="0" fillId="0" borderId="0">
      <alignment vertical="center"/>
    </xf>
    <xf numFmtId="0" fontId="38" fillId="0" borderId="0">
      <alignment vertical="center"/>
    </xf>
    <xf numFmtId="0" fontId="36" fillId="0" borderId="0"/>
    <xf numFmtId="0" fontId="38" fillId="0" borderId="0"/>
    <xf numFmtId="0" fontId="0" fillId="0" borderId="0">
      <alignment vertical="center"/>
    </xf>
  </cellStyleXfs>
  <cellXfs count="105">
    <xf numFmtId="0" fontId="0" fillId="0" borderId="0" xfId="0"/>
    <xf numFmtId="0" fontId="1" fillId="0" borderId="0" xfId="0" applyFont="1" applyFill="1" applyAlignment="1">
      <alignment wrapText="1"/>
    </xf>
    <xf numFmtId="0" fontId="1" fillId="0" borderId="0" xfId="0" applyFont="1" applyAlignment="1">
      <alignment wrapText="1"/>
    </xf>
    <xf numFmtId="0" fontId="2" fillId="0" borderId="1" xfId="0" applyFont="1" applyFill="1" applyBorder="1" applyAlignment="1">
      <alignment horizontal="center" vertical="center" wrapText="1"/>
    </xf>
    <xf numFmtId="0" fontId="3" fillId="0" borderId="1" xfId="53"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left" vertical="center" wrapText="1"/>
    </xf>
    <xf numFmtId="0" fontId="4" fillId="0" borderId="1" xfId="54"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0" fontId="4" fillId="0" borderId="0" xfId="0" applyFont="1" applyFill="1" applyAlignment="1">
      <alignment vertical="center" wrapText="1"/>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left" vertical="center" wrapText="1"/>
    </xf>
    <xf numFmtId="0" fontId="5" fillId="0" borderId="0" xfId="0" applyFont="1" applyFill="1" applyAlignment="1">
      <alignment wrapText="1"/>
    </xf>
    <xf numFmtId="0" fontId="4" fillId="0" borderId="0" xfId="0" applyFont="1" applyAlignment="1">
      <alignment vertical="center" wrapText="1"/>
    </xf>
    <xf numFmtId="0" fontId="6" fillId="0" borderId="0" xfId="0" applyFont="1" applyAlignment="1">
      <alignment horizontal="center" vertical="center" wrapText="1"/>
    </xf>
    <xf numFmtId="0" fontId="7" fillId="0" borderId="1" xfId="0" applyFont="1" applyFill="1" applyBorder="1" applyAlignment="1">
      <alignment horizontal="center" vertical="center" wrapText="1"/>
    </xf>
    <xf numFmtId="0" fontId="6" fillId="0" borderId="0" xfId="0" applyFont="1" applyFill="1" applyAlignment="1">
      <alignment horizontal="center" vertical="center" wrapText="1"/>
    </xf>
    <xf numFmtId="0" fontId="8" fillId="0" borderId="1" xfId="53" applyFont="1" applyFill="1" applyBorder="1" applyAlignment="1">
      <alignment horizontal="center" vertical="center" wrapText="1"/>
    </xf>
    <xf numFmtId="0" fontId="9" fillId="0" borderId="1" xfId="53" applyFont="1" applyFill="1" applyBorder="1" applyAlignment="1">
      <alignment horizontal="center" vertical="center" wrapText="1"/>
    </xf>
    <xf numFmtId="0" fontId="5" fillId="0" borderId="0" xfId="0" applyFont="1" applyFill="1" applyAlignment="1">
      <alignment horizontal="center" vertical="center" wrapText="1"/>
    </xf>
    <xf numFmtId="0" fontId="5" fillId="0" borderId="1" xfId="0" applyFont="1" applyBorder="1" applyAlignment="1">
      <alignment horizontal="center" vertical="center" wrapText="1"/>
    </xf>
    <xf numFmtId="0" fontId="1" fillId="0" borderId="2" xfId="0" applyFont="1" applyBorder="1" applyAlignment="1">
      <alignment horizontal="center" vertical="center" wrapText="1"/>
    </xf>
    <xf numFmtId="176" fontId="1" fillId="0" borderId="1" xfId="0" applyNumberFormat="1" applyFont="1" applyBorder="1" applyAlignment="1">
      <alignment horizontal="center" vertical="center" wrapText="1"/>
    </xf>
    <xf numFmtId="0" fontId="5" fillId="0" borderId="1" xfId="0" applyFont="1" applyBorder="1" applyAlignment="1">
      <alignment horizontal="left" vertical="center" wrapText="1"/>
    </xf>
    <xf numFmtId="177" fontId="1" fillId="0" borderId="1" xfId="0" applyNumberFormat="1" applyFont="1" applyBorder="1" applyAlignment="1">
      <alignment horizontal="center" vertical="center" wrapText="1"/>
    </xf>
    <xf numFmtId="0" fontId="4" fillId="0" borderId="0" xfId="0" applyFont="1" applyAlignment="1">
      <alignment horizontal="center" vertical="center" wrapText="1"/>
    </xf>
    <xf numFmtId="0" fontId="1" fillId="0" borderId="3" xfId="0" applyFont="1" applyBorder="1" applyAlignment="1">
      <alignment horizontal="center" vertical="center" wrapText="1"/>
    </xf>
    <xf numFmtId="176" fontId="5" fillId="0" borderId="1" xfId="0" applyNumberFormat="1" applyFont="1" applyBorder="1" applyAlignment="1">
      <alignment horizontal="left" vertical="center" wrapText="1"/>
    </xf>
    <xf numFmtId="0" fontId="1" fillId="0" borderId="0" xfId="0" applyFont="1" applyAlignment="1">
      <alignment horizontal="center" vertical="center" wrapText="1"/>
    </xf>
    <xf numFmtId="0" fontId="1" fillId="0" borderId="4" xfId="0" applyFont="1" applyBorder="1" applyAlignment="1">
      <alignment horizontal="center" vertical="center" wrapText="1"/>
    </xf>
    <xf numFmtId="0" fontId="10" fillId="0" borderId="0" xfId="0" applyFont="1" applyFill="1" applyAlignment="1">
      <alignment wrapText="1"/>
    </xf>
    <xf numFmtId="0" fontId="4" fillId="0" borderId="0" xfId="0" applyFont="1" applyAlignment="1">
      <alignment vertical="center"/>
    </xf>
    <xf numFmtId="0" fontId="10" fillId="0" borderId="0" xfId="0" applyFont="1" applyAlignment="1">
      <alignment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1" xfId="58" applyFont="1" applyBorder="1" applyAlignment="1">
      <alignment horizontal="left" vertical="center" wrapText="1"/>
    </xf>
    <xf numFmtId="0" fontId="4" fillId="0" borderId="1" xfId="0" applyFont="1" applyBorder="1" applyAlignment="1">
      <alignment vertical="center"/>
    </xf>
    <xf numFmtId="0" fontId="5" fillId="0" borderId="1" xfId="56" applyFont="1" applyBorder="1" applyAlignment="1">
      <alignment horizontal="left"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1" fillId="0" borderId="1" xfId="0" applyFont="1" applyBorder="1" applyAlignment="1">
      <alignment horizontal="center" vertical="center" wrapText="1"/>
    </xf>
    <xf numFmtId="0" fontId="5" fillId="0" borderId="1" xfId="56" applyFont="1" applyBorder="1" applyAlignment="1">
      <alignment vertical="center" wrapText="1"/>
    </xf>
    <xf numFmtId="0" fontId="11" fillId="0" borderId="0" xfId="0" applyFont="1" applyAlignment="1">
      <alignment vertical="center"/>
    </xf>
    <xf numFmtId="0" fontId="5" fillId="0" borderId="1" xfId="57" applyFont="1" applyBorder="1" applyAlignment="1">
      <alignment vertical="center" wrapText="1"/>
    </xf>
    <xf numFmtId="0" fontId="4" fillId="0" borderId="8" xfId="0" applyFont="1" applyBorder="1" applyAlignment="1">
      <alignment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5" fillId="0" borderId="1" xfId="0" applyFont="1" applyBorder="1" applyAlignment="1">
      <alignment vertical="center" wrapText="1"/>
    </xf>
    <xf numFmtId="0" fontId="4" fillId="0" borderId="1" xfId="0" applyFont="1" applyBorder="1" applyAlignment="1">
      <alignment wrapText="1"/>
    </xf>
    <xf numFmtId="0" fontId="4" fillId="0" borderId="0" xfId="0" applyFont="1" applyAlignment="1">
      <alignment wrapText="1"/>
    </xf>
    <xf numFmtId="0" fontId="4" fillId="0" borderId="1" xfId="0" applyFont="1" applyBorder="1" applyAlignment="1">
      <alignment horizontal="center" vertical="center"/>
    </xf>
    <xf numFmtId="0" fontId="5" fillId="0" borderId="1" xfId="50" applyFont="1" applyBorder="1" applyAlignment="1">
      <alignment horizontal="left" vertical="center" wrapText="1"/>
    </xf>
    <xf numFmtId="0" fontId="4" fillId="0" borderId="0" xfId="0" applyFont="1" applyFill="1" applyAlignment="1">
      <alignment vertical="center"/>
    </xf>
    <xf numFmtId="0" fontId="11" fillId="0" borderId="0" xfId="0" applyFont="1" applyFill="1" applyAlignment="1">
      <alignment vertical="center"/>
    </xf>
    <xf numFmtId="0" fontId="5" fillId="0" borderId="1" xfId="0" applyFont="1" applyFill="1" applyBorder="1" applyAlignment="1">
      <alignment horizontal="left" vertical="center" wrapText="1"/>
    </xf>
    <xf numFmtId="0" fontId="4" fillId="0" borderId="1" xfId="0" applyFont="1" applyFill="1" applyBorder="1" applyAlignment="1">
      <alignment vertical="center"/>
    </xf>
    <xf numFmtId="0" fontId="5" fillId="0" borderId="1" xfId="58" applyFont="1" applyFill="1" applyBorder="1" applyAlignment="1">
      <alignment horizontal="left" vertical="center" wrapText="1"/>
    </xf>
    <xf numFmtId="0" fontId="5" fillId="0" borderId="1" xfId="57" applyFont="1" applyFill="1" applyBorder="1" applyAlignment="1">
      <alignment vertical="center"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xf>
    <xf numFmtId="0" fontId="5" fillId="0" borderId="1" xfId="0" applyFont="1" applyFill="1" applyBorder="1" applyAlignment="1">
      <alignment vertical="center" wrapText="1"/>
    </xf>
    <xf numFmtId="0" fontId="4" fillId="0" borderId="1" xfId="0" applyFont="1" applyFill="1" applyBorder="1" applyAlignment="1">
      <alignment wrapText="1"/>
    </xf>
    <xf numFmtId="0" fontId="4" fillId="0" borderId="0" xfId="0" applyFont="1" applyFill="1" applyAlignment="1">
      <alignment wrapText="1"/>
    </xf>
    <xf numFmtId="0" fontId="10" fillId="0" borderId="1" xfId="0" applyFont="1" applyBorder="1" applyAlignment="1">
      <alignment wrapText="1"/>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177" fontId="1" fillId="0" borderId="1" xfId="0" applyNumberFormat="1" applyFont="1" applyBorder="1" applyAlignment="1">
      <alignment horizontal="center" vertical="center"/>
    </xf>
    <xf numFmtId="0" fontId="10" fillId="2" borderId="0" xfId="0" applyFont="1" applyFill="1" applyAlignment="1">
      <alignment wrapText="1"/>
    </xf>
    <xf numFmtId="0" fontId="1" fillId="2"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0" fillId="2" borderId="2" xfId="0" applyFont="1" applyFill="1" applyBorder="1" applyAlignment="1">
      <alignment horizontal="center" wrapText="1"/>
    </xf>
    <xf numFmtId="0" fontId="12" fillId="2" borderId="0" xfId="0" applyFont="1" applyFill="1" applyAlignment="1">
      <alignment horizontal="center" vertical="center" wrapText="1"/>
    </xf>
    <xf numFmtId="0" fontId="10" fillId="0" borderId="3" xfId="0" applyFont="1" applyBorder="1" applyAlignment="1">
      <alignment horizontal="center" wrapText="1"/>
    </xf>
    <xf numFmtId="0" fontId="1" fillId="0" borderId="2" xfId="0" applyFont="1" applyBorder="1" applyAlignment="1">
      <alignment horizontal="left" vertical="center" wrapText="1"/>
    </xf>
    <xf numFmtId="0" fontId="1" fillId="0" borderId="1" xfId="59" applyFont="1" applyBorder="1" applyAlignment="1">
      <alignment horizontal="left" vertical="center" wrapText="1"/>
    </xf>
    <xf numFmtId="0" fontId="5" fillId="0" borderId="1" xfId="51" applyFont="1" applyBorder="1" applyAlignment="1">
      <alignment horizontal="center" vertical="center" wrapText="1"/>
    </xf>
    <xf numFmtId="0" fontId="1" fillId="0" borderId="1" xfId="60" applyFont="1" applyBorder="1" applyAlignment="1">
      <alignment horizontal="left" vertical="center" wrapText="1"/>
    </xf>
    <xf numFmtId="0" fontId="4" fillId="0" borderId="1" xfId="59" applyFont="1" applyBorder="1" applyAlignment="1">
      <alignment horizontal="left" vertical="center" wrapText="1"/>
    </xf>
    <xf numFmtId="0" fontId="1" fillId="0" borderId="0" xfId="0" applyFont="1" applyFill="1" applyAlignment="1">
      <alignment horizontal="center" vertical="center" wrapText="1"/>
    </xf>
    <xf numFmtId="0" fontId="10" fillId="0" borderId="1" xfId="0" applyFont="1" applyFill="1" applyBorder="1" applyAlignment="1">
      <alignment wrapText="1"/>
    </xf>
    <xf numFmtId="0" fontId="1" fillId="0" borderId="9" xfId="0" applyFont="1" applyFill="1" applyBorder="1" applyAlignment="1">
      <alignment horizontal="center" vertical="center" wrapText="1"/>
    </xf>
    <xf numFmtId="0" fontId="10" fillId="0" borderId="2" xfId="0" applyFont="1" applyFill="1" applyBorder="1" applyAlignment="1">
      <alignment horizontal="center" wrapText="1"/>
    </xf>
    <xf numFmtId="0" fontId="10" fillId="0" borderId="4" xfId="0" applyFont="1" applyFill="1" applyBorder="1" applyAlignment="1">
      <alignment horizontal="center" wrapText="1"/>
    </xf>
    <xf numFmtId="0" fontId="4" fillId="0" borderId="8" xfId="0" applyFont="1" applyFill="1" applyBorder="1" applyAlignment="1">
      <alignment vertical="center" wrapText="1"/>
    </xf>
    <xf numFmtId="0" fontId="5" fillId="0" borderId="1" xfId="0" applyFont="1" applyFill="1" applyBorder="1" applyAlignment="1">
      <alignment horizontal="center" vertical="center"/>
    </xf>
    <xf numFmtId="177" fontId="5" fillId="0" borderId="1" xfId="0" applyNumberFormat="1" applyFont="1" applyFill="1" applyBorder="1" applyAlignment="1">
      <alignment horizontal="center" vertical="center"/>
    </xf>
    <xf numFmtId="0" fontId="12" fillId="0" borderId="2" xfId="0" applyFont="1" applyFill="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2" fillId="0" borderId="0" xfId="0" applyFont="1" applyAlignment="1">
      <alignment horizontal="center" vertical="center" wrapText="1"/>
    </xf>
    <xf numFmtId="0" fontId="12" fillId="0" borderId="0" xfId="0" applyFont="1" applyFill="1" applyAlignment="1">
      <alignment horizontal="center" vertical="center" wrapText="1"/>
    </xf>
    <xf numFmtId="178" fontId="10" fillId="0" borderId="0" xfId="0" applyNumberFormat="1" applyFont="1" applyAlignment="1">
      <alignment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178" fontId="15" fillId="0" borderId="1" xfId="0" applyNumberFormat="1" applyFont="1" applyFill="1" applyBorder="1" applyAlignment="1">
      <alignment horizontal="center" vertical="center" wrapText="1"/>
    </xf>
    <xf numFmtId="0" fontId="12" fillId="0" borderId="0" xfId="0" applyFont="1" applyFill="1" applyAlignment="1">
      <alignment horizontal="left" vertical="center" wrapText="1"/>
    </xf>
  </cellXfs>
  <cellStyles count="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10" xfId="50"/>
    <cellStyle name="常规 10 10" xfId="51"/>
    <cellStyle name="常规 10 10 2 2" xfId="52"/>
    <cellStyle name="常规 2" xfId="53"/>
    <cellStyle name="常规 3" xfId="54"/>
    <cellStyle name="常规 7" xfId="55"/>
    <cellStyle name="常规 7 10" xfId="56"/>
    <cellStyle name="常规_精钢注塑理化生方案2013" xfId="57"/>
    <cellStyle name="常规_塑钢结构 12" xfId="58"/>
    <cellStyle name="样式 1" xfId="59"/>
    <cellStyle name="样式 1 2" xfId="6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9" Type="http://schemas.openxmlformats.org/officeDocument/2006/relationships/image" Target="media/image11.png"/><Relationship Id="rId8" Type="http://schemas.openxmlformats.org/officeDocument/2006/relationships/image" Target="media/image10.png"/><Relationship Id="rId71" Type="http://schemas.openxmlformats.org/officeDocument/2006/relationships/image" Target="media/image73.png"/><Relationship Id="rId70" Type="http://schemas.openxmlformats.org/officeDocument/2006/relationships/image" Target="media/image72.jpeg"/><Relationship Id="rId7" Type="http://schemas.openxmlformats.org/officeDocument/2006/relationships/image" Target="media/image9.png"/><Relationship Id="rId69" Type="http://schemas.openxmlformats.org/officeDocument/2006/relationships/image" Target="media/image71.png"/><Relationship Id="rId68" Type="http://schemas.openxmlformats.org/officeDocument/2006/relationships/image" Target="media/image70.jpeg"/><Relationship Id="rId67" Type="http://schemas.openxmlformats.org/officeDocument/2006/relationships/image" Target="media/image69.jpeg"/><Relationship Id="rId66" Type="http://schemas.openxmlformats.org/officeDocument/2006/relationships/image" Target="media/image68.png"/><Relationship Id="rId65" Type="http://schemas.openxmlformats.org/officeDocument/2006/relationships/image" Target="media/image67.png"/><Relationship Id="rId64" Type="http://schemas.openxmlformats.org/officeDocument/2006/relationships/image" Target="media/image66.jpeg"/><Relationship Id="rId63" Type="http://schemas.openxmlformats.org/officeDocument/2006/relationships/image" Target="media/image65.jpeg"/><Relationship Id="rId62" Type="http://schemas.openxmlformats.org/officeDocument/2006/relationships/image" Target="media/image64.png"/><Relationship Id="rId61" Type="http://schemas.openxmlformats.org/officeDocument/2006/relationships/image" Target="media/image63.png"/><Relationship Id="rId60" Type="http://schemas.openxmlformats.org/officeDocument/2006/relationships/image" Target="media/image62.png"/><Relationship Id="rId6" Type="http://schemas.openxmlformats.org/officeDocument/2006/relationships/image" Target="media/image8.png"/><Relationship Id="rId59" Type="http://schemas.openxmlformats.org/officeDocument/2006/relationships/image" Target="media/image61.png"/><Relationship Id="rId58" Type="http://schemas.openxmlformats.org/officeDocument/2006/relationships/image" Target="media/image60.png"/><Relationship Id="rId57" Type="http://schemas.openxmlformats.org/officeDocument/2006/relationships/image" Target="media/image59.png"/><Relationship Id="rId56" Type="http://schemas.openxmlformats.org/officeDocument/2006/relationships/image" Target="media/image58.png"/><Relationship Id="rId55" Type="http://schemas.openxmlformats.org/officeDocument/2006/relationships/image" Target="media/image57.png"/><Relationship Id="rId54" Type="http://schemas.openxmlformats.org/officeDocument/2006/relationships/image" Target="media/image56.png"/><Relationship Id="rId53" Type="http://schemas.openxmlformats.org/officeDocument/2006/relationships/image" Target="media/image55.png"/><Relationship Id="rId52" Type="http://schemas.openxmlformats.org/officeDocument/2006/relationships/image" Target="media/image54.png"/><Relationship Id="rId51" Type="http://schemas.openxmlformats.org/officeDocument/2006/relationships/image" Target="media/image53.png"/><Relationship Id="rId50" Type="http://schemas.openxmlformats.org/officeDocument/2006/relationships/image" Target="media/image52.png"/><Relationship Id="rId5" Type="http://schemas.openxmlformats.org/officeDocument/2006/relationships/image" Target="media/image7.png"/><Relationship Id="rId49" Type="http://schemas.openxmlformats.org/officeDocument/2006/relationships/image" Target="media/image51.png"/><Relationship Id="rId48" Type="http://schemas.openxmlformats.org/officeDocument/2006/relationships/image" Target="media/image50.png"/><Relationship Id="rId47" Type="http://schemas.openxmlformats.org/officeDocument/2006/relationships/image" Target="media/image49.png"/><Relationship Id="rId46" Type="http://schemas.openxmlformats.org/officeDocument/2006/relationships/image" Target="media/image48.png"/><Relationship Id="rId45" Type="http://schemas.openxmlformats.org/officeDocument/2006/relationships/image" Target="media/image47.png"/><Relationship Id="rId44" Type="http://schemas.openxmlformats.org/officeDocument/2006/relationships/image" Target="media/image46.png"/><Relationship Id="rId43" Type="http://schemas.openxmlformats.org/officeDocument/2006/relationships/image" Target="media/image45.png"/><Relationship Id="rId42" Type="http://schemas.openxmlformats.org/officeDocument/2006/relationships/image" Target="media/image44.png"/><Relationship Id="rId41" Type="http://schemas.openxmlformats.org/officeDocument/2006/relationships/image" Target="media/image43.png"/><Relationship Id="rId40" Type="http://schemas.openxmlformats.org/officeDocument/2006/relationships/image" Target="media/image42.png"/><Relationship Id="rId4" Type="http://schemas.openxmlformats.org/officeDocument/2006/relationships/image" Target="media/image6.png"/><Relationship Id="rId39" Type="http://schemas.openxmlformats.org/officeDocument/2006/relationships/image" Target="media/image41.png"/><Relationship Id="rId38" Type="http://schemas.openxmlformats.org/officeDocument/2006/relationships/image" Target="media/image40.png"/><Relationship Id="rId37" Type="http://schemas.openxmlformats.org/officeDocument/2006/relationships/image" Target="media/image39.png"/><Relationship Id="rId36" Type="http://schemas.openxmlformats.org/officeDocument/2006/relationships/image" Target="media/image38.png"/><Relationship Id="rId35" Type="http://schemas.openxmlformats.org/officeDocument/2006/relationships/image" Target="media/image37.png"/><Relationship Id="rId34" Type="http://schemas.openxmlformats.org/officeDocument/2006/relationships/image" Target="media/image36.png"/><Relationship Id="rId33" Type="http://schemas.openxmlformats.org/officeDocument/2006/relationships/image" Target="media/image35.png"/><Relationship Id="rId32" Type="http://schemas.openxmlformats.org/officeDocument/2006/relationships/image" Target="media/image34.png"/><Relationship Id="rId31" Type="http://schemas.openxmlformats.org/officeDocument/2006/relationships/image" Target="media/image33.png"/><Relationship Id="rId30" Type="http://schemas.openxmlformats.org/officeDocument/2006/relationships/image" Target="media/image32.png"/><Relationship Id="rId3" Type="http://schemas.openxmlformats.org/officeDocument/2006/relationships/image" Target="media/image5.png"/><Relationship Id="rId29" Type="http://schemas.openxmlformats.org/officeDocument/2006/relationships/image" Target="media/image31.png"/><Relationship Id="rId28" Type="http://schemas.openxmlformats.org/officeDocument/2006/relationships/image" Target="media/image30.png"/><Relationship Id="rId27" Type="http://schemas.openxmlformats.org/officeDocument/2006/relationships/image" Target="media/image29.png"/><Relationship Id="rId26" Type="http://schemas.openxmlformats.org/officeDocument/2006/relationships/image" Target="media/image28.png"/><Relationship Id="rId25" Type="http://schemas.openxmlformats.org/officeDocument/2006/relationships/image" Target="media/image27.png"/><Relationship Id="rId24" Type="http://schemas.openxmlformats.org/officeDocument/2006/relationships/image" Target="media/image26.png"/><Relationship Id="rId23" Type="http://schemas.openxmlformats.org/officeDocument/2006/relationships/image" Target="media/image25.png"/><Relationship Id="rId22" Type="http://schemas.openxmlformats.org/officeDocument/2006/relationships/image" Target="media/image24.png"/><Relationship Id="rId21" Type="http://schemas.openxmlformats.org/officeDocument/2006/relationships/image" Target="media/image23.png"/><Relationship Id="rId20" Type="http://schemas.openxmlformats.org/officeDocument/2006/relationships/image" Target="media/image22.png"/><Relationship Id="rId2" Type="http://schemas.openxmlformats.org/officeDocument/2006/relationships/image" Target="media/image4.png"/><Relationship Id="rId19" Type="http://schemas.openxmlformats.org/officeDocument/2006/relationships/image" Target="media/image21.png"/><Relationship Id="rId18" Type="http://schemas.openxmlformats.org/officeDocument/2006/relationships/image" Target="media/image20.png"/><Relationship Id="rId17" Type="http://schemas.openxmlformats.org/officeDocument/2006/relationships/image" Target="media/image19.png"/><Relationship Id="rId16" Type="http://schemas.openxmlformats.org/officeDocument/2006/relationships/image" Target="media/image18.png"/><Relationship Id="rId15" Type="http://schemas.openxmlformats.org/officeDocument/2006/relationships/image" Target="media/image17.png"/><Relationship Id="rId14" Type="http://schemas.openxmlformats.org/officeDocument/2006/relationships/image" Target="media/image16.png"/><Relationship Id="rId13" Type="http://schemas.openxmlformats.org/officeDocument/2006/relationships/image" Target="media/image15.png"/><Relationship Id="rId12" Type="http://schemas.openxmlformats.org/officeDocument/2006/relationships/image" Target="media/image14.jpeg"/><Relationship Id="rId11" Type="http://schemas.openxmlformats.org/officeDocument/2006/relationships/image" Target="media/image13.png"/><Relationship Id="rId10" Type="http://schemas.openxmlformats.org/officeDocument/2006/relationships/image" Target="media/image12.png"/><Relationship Id="rId1" Type="http://schemas.openxmlformats.org/officeDocument/2006/relationships/image" Target="media/image3.png"/></Relationships>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tyles" Target="styles.xml"/><Relationship Id="rId23" Type="http://www.wps.cn/officeDocument/2020/cellImage" Target="cellimag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externalLink" Target="externalLinks/externalLink3.xml"/><Relationship Id="rId2" Type="http://schemas.openxmlformats.org/officeDocument/2006/relationships/worksheet" Target="worksheets/sheet2.xml"/><Relationship Id="rId19" Type="http://schemas.openxmlformats.org/officeDocument/2006/relationships/externalLink" Target="externalLinks/externalLink2.xml"/><Relationship Id="rId18" Type="http://schemas.openxmlformats.org/officeDocument/2006/relationships/externalLink" Target="externalLinks/externalLink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NULL" TargetMode="Externa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NULL" TargetMode="External"/><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NULL" TargetMode="External"/><Relationship Id="rId1" Type="http://schemas.openxmlformats.org/officeDocument/2006/relationships/image" Target="../media/image1.GIF"/></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0</xdr:colOff>
      <xdr:row>121</xdr:row>
      <xdr:rowOff>0</xdr:rowOff>
    </xdr:from>
    <xdr:to>
      <xdr:col>6</xdr:col>
      <xdr:colOff>39370</xdr:colOff>
      <xdr:row>121</xdr:row>
      <xdr:rowOff>76200</xdr:rowOff>
    </xdr:to>
    <xdr:pic>
      <xdr:nvPicPr>
        <xdr:cNvPr id="72" name="图片 24" descr="clipboard/drawings/NULL"/>
        <xdr:cNvPicPr>
          <a:picLocks noChangeAspect="1"/>
        </xdr:cNvPicPr>
      </xdr:nvPicPr>
      <xdr:blipFill>
        <a:blip r:embed="rId1" r:link="rId2"/>
        <a:stretch>
          <a:fillRect/>
        </a:stretch>
      </xdr:blipFill>
      <xdr:spPr>
        <a:xfrm>
          <a:off x="7155180" y="33888680"/>
          <a:ext cx="39370" cy="76200"/>
        </a:xfrm>
        <a:prstGeom prst="rect">
          <a:avLst/>
        </a:prstGeom>
        <a:noFill/>
        <a:ln w="9525">
          <a:noFill/>
        </a:ln>
      </xdr:spPr>
    </xdr:pic>
    <xdr:clientData/>
  </xdr:twoCellAnchor>
  <xdr:twoCellAnchor editAs="oneCell">
    <xdr:from>
      <xdr:col>6</xdr:col>
      <xdr:colOff>0</xdr:colOff>
      <xdr:row>60</xdr:row>
      <xdr:rowOff>0</xdr:rowOff>
    </xdr:from>
    <xdr:to>
      <xdr:col>6</xdr:col>
      <xdr:colOff>39370</xdr:colOff>
      <xdr:row>60</xdr:row>
      <xdr:rowOff>76200</xdr:rowOff>
    </xdr:to>
    <xdr:pic>
      <xdr:nvPicPr>
        <xdr:cNvPr id="330" name="图片 24" descr="clipboard/drawings/NULL"/>
        <xdr:cNvPicPr>
          <a:picLocks noChangeAspect="1"/>
        </xdr:cNvPicPr>
      </xdr:nvPicPr>
      <xdr:blipFill>
        <a:blip r:embed="rId1" r:link="rId2"/>
        <a:stretch>
          <a:fillRect/>
        </a:stretch>
      </xdr:blipFill>
      <xdr:spPr>
        <a:xfrm>
          <a:off x="7155180" y="16880840"/>
          <a:ext cx="39370" cy="76200"/>
        </a:xfrm>
        <a:prstGeom prst="rect">
          <a:avLst/>
        </a:prstGeom>
        <a:noFill/>
        <a:ln w="9525">
          <a:noFill/>
        </a:ln>
      </xdr:spPr>
    </xdr:pic>
    <xdr:clientData/>
  </xdr:twoCellAnchor>
  <xdr:twoCellAnchor editAs="oneCell">
    <xdr:from>
      <xdr:col>6</xdr:col>
      <xdr:colOff>0</xdr:colOff>
      <xdr:row>10</xdr:row>
      <xdr:rowOff>0</xdr:rowOff>
    </xdr:from>
    <xdr:to>
      <xdr:col>6</xdr:col>
      <xdr:colOff>39370</xdr:colOff>
      <xdr:row>10</xdr:row>
      <xdr:rowOff>76200</xdr:rowOff>
    </xdr:to>
    <xdr:pic>
      <xdr:nvPicPr>
        <xdr:cNvPr id="588" name="图片 24" descr="clipboard/drawings/NULL"/>
        <xdr:cNvPicPr>
          <a:picLocks noChangeAspect="1"/>
        </xdr:cNvPicPr>
      </xdr:nvPicPr>
      <xdr:blipFill>
        <a:blip r:embed="rId1" r:link="rId2"/>
        <a:stretch>
          <a:fillRect/>
        </a:stretch>
      </xdr:blipFill>
      <xdr:spPr>
        <a:xfrm>
          <a:off x="7155180" y="4231640"/>
          <a:ext cx="39370" cy="76200"/>
        </a:xfrm>
        <a:prstGeom prst="rect">
          <a:avLst/>
        </a:prstGeom>
        <a:noFill/>
        <a:ln w="9525">
          <a:noFill/>
        </a:ln>
      </xdr:spPr>
    </xdr:pic>
    <xdr:clientData/>
  </xdr:twoCellAnchor>
  <xdr:oneCellAnchor>
    <xdr:from>
      <xdr:col>6</xdr:col>
      <xdr:colOff>0</xdr:colOff>
      <xdr:row>104</xdr:row>
      <xdr:rowOff>0</xdr:rowOff>
    </xdr:from>
    <xdr:ext cx="38100" cy="209550"/>
    <xdr:pic>
      <xdr:nvPicPr>
        <xdr:cNvPr id="846" name="image1"/>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7155180" y="29773880"/>
          <a:ext cx="38100" cy="209550"/>
        </a:xfrm>
        <a:prstGeom prst="rect">
          <a:avLst/>
        </a:prstGeom>
      </xdr:spPr>
    </xdr:pic>
    <xdr:clientData/>
  </xdr:oneCellAnchor>
  <xdr:twoCellAnchor editAs="oneCell">
    <xdr:from>
      <xdr:col>6</xdr:col>
      <xdr:colOff>0</xdr:colOff>
      <xdr:row>104</xdr:row>
      <xdr:rowOff>0</xdr:rowOff>
    </xdr:from>
    <xdr:to>
      <xdr:col>6</xdr:col>
      <xdr:colOff>39370</xdr:colOff>
      <xdr:row>104</xdr:row>
      <xdr:rowOff>76200</xdr:rowOff>
    </xdr:to>
    <xdr:pic>
      <xdr:nvPicPr>
        <xdr:cNvPr id="847" name="图片 24" descr="clipboard/drawings/NULL"/>
        <xdr:cNvPicPr>
          <a:picLocks noChangeAspect="1"/>
        </xdr:cNvPicPr>
      </xdr:nvPicPr>
      <xdr:blipFill>
        <a:blip r:embed="rId1" r:link="rId2"/>
        <a:stretch>
          <a:fillRect/>
        </a:stretch>
      </xdr:blipFill>
      <xdr:spPr>
        <a:xfrm>
          <a:off x="7155180" y="29773880"/>
          <a:ext cx="39370" cy="76200"/>
        </a:xfrm>
        <a:prstGeom prst="rect">
          <a:avLst/>
        </a:prstGeom>
        <a:noFill/>
        <a:ln w="9525">
          <a:noFill/>
        </a:ln>
      </xdr:spPr>
    </xdr:pic>
    <xdr:clientData/>
  </xdr:twoCellAnchor>
  <xdr:twoCellAnchor editAs="oneCell">
    <xdr:from>
      <xdr:col>6</xdr:col>
      <xdr:colOff>0</xdr:colOff>
      <xdr:row>5</xdr:row>
      <xdr:rowOff>0</xdr:rowOff>
    </xdr:from>
    <xdr:to>
      <xdr:col>6</xdr:col>
      <xdr:colOff>39370</xdr:colOff>
      <xdr:row>5</xdr:row>
      <xdr:rowOff>76200</xdr:rowOff>
    </xdr:to>
    <xdr:pic>
      <xdr:nvPicPr>
        <xdr:cNvPr id="1771" name="图片 24" descr="clipboard/drawings/NULL"/>
        <xdr:cNvPicPr>
          <a:picLocks noChangeAspect="1"/>
        </xdr:cNvPicPr>
      </xdr:nvPicPr>
      <xdr:blipFill>
        <a:blip r:embed="rId1" r:link="rId2"/>
        <a:stretch>
          <a:fillRect/>
        </a:stretch>
      </xdr:blipFill>
      <xdr:spPr>
        <a:xfrm>
          <a:off x="7155180" y="2585720"/>
          <a:ext cx="39370" cy="76200"/>
        </a:xfrm>
        <a:prstGeom prst="rect">
          <a:avLst/>
        </a:prstGeom>
        <a:noFill/>
        <a:ln w="9525">
          <a:noFill/>
        </a:ln>
      </xdr:spPr>
    </xdr:pic>
    <xdr:clientData/>
  </xdr:twoCellAnchor>
  <xdr:oneCellAnchor>
    <xdr:from>
      <xdr:col>6</xdr:col>
      <xdr:colOff>0</xdr:colOff>
      <xdr:row>123</xdr:row>
      <xdr:rowOff>0</xdr:rowOff>
    </xdr:from>
    <xdr:ext cx="38100" cy="209550"/>
    <xdr:pic>
      <xdr:nvPicPr>
        <xdr:cNvPr id="2029" name="image1"/>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7155180" y="34574480"/>
          <a:ext cx="38100" cy="209550"/>
        </a:xfrm>
        <a:prstGeom prst="rect">
          <a:avLst/>
        </a:prstGeom>
      </xdr:spPr>
    </xdr:pic>
    <xdr:clientData/>
  </xdr:oneCellAnchor>
  <xdr:twoCellAnchor editAs="oneCell">
    <xdr:from>
      <xdr:col>6</xdr:col>
      <xdr:colOff>0</xdr:colOff>
      <xdr:row>123</xdr:row>
      <xdr:rowOff>0</xdr:rowOff>
    </xdr:from>
    <xdr:to>
      <xdr:col>6</xdr:col>
      <xdr:colOff>39370</xdr:colOff>
      <xdr:row>123</xdr:row>
      <xdr:rowOff>76200</xdr:rowOff>
    </xdr:to>
    <xdr:pic>
      <xdr:nvPicPr>
        <xdr:cNvPr id="2030" name="图片 24" descr="clipboard/drawings/NULL"/>
        <xdr:cNvPicPr>
          <a:picLocks noChangeAspect="1"/>
        </xdr:cNvPicPr>
      </xdr:nvPicPr>
      <xdr:blipFill>
        <a:blip r:embed="rId1" r:link="rId2"/>
        <a:stretch>
          <a:fillRect/>
        </a:stretch>
      </xdr:blipFill>
      <xdr:spPr>
        <a:xfrm>
          <a:off x="7155180" y="34574480"/>
          <a:ext cx="39370" cy="7620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0</xdr:colOff>
      <xdr:row>19</xdr:row>
      <xdr:rowOff>0</xdr:rowOff>
    </xdr:from>
    <xdr:to>
      <xdr:col>6</xdr:col>
      <xdr:colOff>39370</xdr:colOff>
      <xdr:row>19</xdr:row>
      <xdr:rowOff>76200</xdr:rowOff>
    </xdr:to>
    <xdr:pic>
      <xdr:nvPicPr>
        <xdr:cNvPr id="47" name="图片 24" descr="clipboard/drawings/NULL"/>
        <xdr:cNvPicPr>
          <a:picLocks noChangeAspect="1"/>
        </xdr:cNvPicPr>
      </xdr:nvPicPr>
      <xdr:blipFill>
        <a:blip r:embed="rId1" r:link="rId2"/>
        <a:stretch>
          <a:fillRect/>
        </a:stretch>
      </xdr:blipFill>
      <xdr:spPr>
        <a:xfrm>
          <a:off x="7717155" y="4251960"/>
          <a:ext cx="39370" cy="76200"/>
        </a:xfrm>
        <a:prstGeom prst="rect">
          <a:avLst/>
        </a:prstGeom>
        <a:noFill/>
        <a:ln w="9525">
          <a:noFill/>
        </a:ln>
      </xdr:spPr>
    </xdr:pic>
    <xdr:clientData/>
  </xdr:twoCellAnchor>
  <xdr:twoCellAnchor editAs="oneCell">
    <xdr:from>
      <xdr:col>6</xdr:col>
      <xdr:colOff>0</xdr:colOff>
      <xdr:row>21</xdr:row>
      <xdr:rowOff>0</xdr:rowOff>
    </xdr:from>
    <xdr:to>
      <xdr:col>6</xdr:col>
      <xdr:colOff>39370</xdr:colOff>
      <xdr:row>21</xdr:row>
      <xdr:rowOff>76200</xdr:rowOff>
    </xdr:to>
    <xdr:pic>
      <xdr:nvPicPr>
        <xdr:cNvPr id="305" name="图片 24" descr="clipboard/drawings/NULL"/>
        <xdr:cNvPicPr>
          <a:picLocks noChangeAspect="1"/>
        </xdr:cNvPicPr>
      </xdr:nvPicPr>
      <xdr:blipFill>
        <a:blip r:embed="rId1" r:link="rId2"/>
        <a:stretch>
          <a:fillRect/>
        </a:stretch>
      </xdr:blipFill>
      <xdr:spPr>
        <a:xfrm>
          <a:off x="7717155" y="4937760"/>
          <a:ext cx="39370" cy="76200"/>
        </a:xfrm>
        <a:prstGeom prst="rect">
          <a:avLst/>
        </a:prstGeom>
        <a:noFill/>
        <a:ln w="9525">
          <a:noFill/>
        </a:ln>
      </xdr:spPr>
    </xdr:pic>
    <xdr:clientData/>
  </xdr:twoCellAnchor>
  <xdr:twoCellAnchor editAs="oneCell">
    <xdr:from>
      <xdr:col>6</xdr:col>
      <xdr:colOff>0</xdr:colOff>
      <xdr:row>36</xdr:row>
      <xdr:rowOff>0</xdr:rowOff>
    </xdr:from>
    <xdr:to>
      <xdr:col>6</xdr:col>
      <xdr:colOff>39370</xdr:colOff>
      <xdr:row>36</xdr:row>
      <xdr:rowOff>76200</xdr:rowOff>
    </xdr:to>
    <xdr:pic>
      <xdr:nvPicPr>
        <xdr:cNvPr id="563" name="图片 24" descr="clipboard/drawings/NULL"/>
        <xdr:cNvPicPr>
          <a:picLocks noChangeAspect="1"/>
        </xdr:cNvPicPr>
      </xdr:nvPicPr>
      <xdr:blipFill>
        <a:blip r:embed="rId1" r:link="rId2"/>
        <a:stretch>
          <a:fillRect/>
        </a:stretch>
      </xdr:blipFill>
      <xdr:spPr>
        <a:xfrm>
          <a:off x="7717155" y="8366760"/>
          <a:ext cx="39370" cy="76200"/>
        </a:xfrm>
        <a:prstGeom prst="rect">
          <a:avLst/>
        </a:prstGeom>
        <a:noFill/>
        <a:ln w="9525">
          <a:noFill/>
        </a:ln>
      </xdr:spPr>
    </xdr:pic>
    <xdr:clientData/>
  </xdr:twoCellAnchor>
  <xdr:oneCellAnchor>
    <xdr:from>
      <xdr:col>6</xdr:col>
      <xdr:colOff>0</xdr:colOff>
      <xdr:row>99</xdr:row>
      <xdr:rowOff>0</xdr:rowOff>
    </xdr:from>
    <xdr:ext cx="38100" cy="209550"/>
    <xdr:pic>
      <xdr:nvPicPr>
        <xdr:cNvPr id="821" name="image1"/>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7717155" y="21976080"/>
          <a:ext cx="38100" cy="209550"/>
        </a:xfrm>
        <a:prstGeom prst="rect">
          <a:avLst/>
        </a:prstGeom>
      </xdr:spPr>
    </xdr:pic>
    <xdr:clientData/>
  </xdr:oneCellAnchor>
  <xdr:twoCellAnchor editAs="oneCell">
    <xdr:from>
      <xdr:col>6</xdr:col>
      <xdr:colOff>0</xdr:colOff>
      <xdr:row>99</xdr:row>
      <xdr:rowOff>0</xdr:rowOff>
    </xdr:from>
    <xdr:to>
      <xdr:col>6</xdr:col>
      <xdr:colOff>39370</xdr:colOff>
      <xdr:row>99</xdr:row>
      <xdr:rowOff>76200</xdr:rowOff>
    </xdr:to>
    <xdr:pic>
      <xdr:nvPicPr>
        <xdr:cNvPr id="822" name="图片 24" descr="clipboard/drawings/NULL"/>
        <xdr:cNvPicPr>
          <a:picLocks noChangeAspect="1"/>
        </xdr:cNvPicPr>
      </xdr:nvPicPr>
      <xdr:blipFill>
        <a:blip r:embed="rId1" r:link="rId2"/>
        <a:stretch>
          <a:fillRect/>
        </a:stretch>
      </xdr:blipFill>
      <xdr:spPr>
        <a:xfrm>
          <a:off x="7717155" y="21976080"/>
          <a:ext cx="39370" cy="76200"/>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0</xdr:colOff>
      <xdr:row>16</xdr:row>
      <xdr:rowOff>0</xdr:rowOff>
    </xdr:from>
    <xdr:to>
      <xdr:col>6</xdr:col>
      <xdr:colOff>39370</xdr:colOff>
      <xdr:row>16</xdr:row>
      <xdr:rowOff>76200</xdr:rowOff>
    </xdr:to>
    <xdr:pic>
      <xdr:nvPicPr>
        <xdr:cNvPr id="75" name="图片 24" descr="clipboard/drawings/NULL"/>
        <xdr:cNvPicPr>
          <a:picLocks noChangeAspect="1"/>
        </xdr:cNvPicPr>
      </xdr:nvPicPr>
      <xdr:blipFill>
        <a:blip r:embed="rId1" r:link="rId2"/>
        <a:stretch>
          <a:fillRect/>
        </a:stretch>
      </xdr:blipFill>
      <xdr:spPr>
        <a:xfrm>
          <a:off x="7025640" y="4663440"/>
          <a:ext cx="39370" cy="76200"/>
        </a:xfrm>
        <a:prstGeom prst="rect">
          <a:avLst/>
        </a:prstGeom>
        <a:noFill/>
        <a:ln w="9525">
          <a:noFill/>
        </a:ln>
      </xdr:spPr>
    </xdr:pic>
    <xdr:clientData/>
  </xdr:twoCellAnchor>
  <xdr:twoCellAnchor editAs="oneCell">
    <xdr:from>
      <xdr:col>6</xdr:col>
      <xdr:colOff>0</xdr:colOff>
      <xdr:row>46</xdr:row>
      <xdr:rowOff>0</xdr:rowOff>
    </xdr:from>
    <xdr:to>
      <xdr:col>6</xdr:col>
      <xdr:colOff>39370</xdr:colOff>
      <xdr:row>46</xdr:row>
      <xdr:rowOff>76200</xdr:rowOff>
    </xdr:to>
    <xdr:pic>
      <xdr:nvPicPr>
        <xdr:cNvPr id="333" name="图片 24" descr="clipboard/drawings/NULL"/>
        <xdr:cNvPicPr>
          <a:picLocks noChangeAspect="1"/>
        </xdr:cNvPicPr>
      </xdr:nvPicPr>
      <xdr:blipFill>
        <a:blip r:embed="rId1" r:link="rId2"/>
        <a:stretch>
          <a:fillRect/>
        </a:stretch>
      </xdr:blipFill>
      <xdr:spPr>
        <a:xfrm>
          <a:off x="7025640" y="14538960"/>
          <a:ext cx="39370" cy="76200"/>
        </a:xfrm>
        <a:prstGeom prst="rect">
          <a:avLst/>
        </a:prstGeom>
        <a:noFill/>
        <a:ln w="9525">
          <a:noFill/>
        </a:ln>
      </xdr:spPr>
    </xdr:pic>
    <xdr:clientData/>
  </xdr:twoCellAnchor>
  <xdr:twoCellAnchor editAs="oneCell">
    <xdr:from>
      <xdr:col>6</xdr:col>
      <xdr:colOff>0</xdr:colOff>
      <xdr:row>65</xdr:row>
      <xdr:rowOff>0</xdr:rowOff>
    </xdr:from>
    <xdr:to>
      <xdr:col>6</xdr:col>
      <xdr:colOff>39370</xdr:colOff>
      <xdr:row>65</xdr:row>
      <xdr:rowOff>76200</xdr:rowOff>
    </xdr:to>
    <xdr:pic>
      <xdr:nvPicPr>
        <xdr:cNvPr id="591" name="图片 24" descr="clipboard/drawings/NULL"/>
        <xdr:cNvPicPr>
          <a:picLocks noChangeAspect="1"/>
        </xdr:cNvPicPr>
      </xdr:nvPicPr>
      <xdr:blipFill>
        <a:blip r:embed="rId1" r:link="rId2"/>
        <a:stretch>
          <a:fillRect/>
        </a:stretch>
      </xdr:blipFill>
      <xdr:spPr>
        <a:xfrm>
          <a:off x="7025640" y="19476720"/>
          <a:ext cx="39370" cy="76200"/>
        </a:xfrm>
        <a:prstGeom prst="rect">
          <a:avLst/>
        </a:prstGeom>
        <a:noFill/>
        <a:ln w="9525">
          <a:noFill/>
        </a:ln>
      </xdr:spPr>
    </xdr:pic>
    <xdr:clientData/>
  </xdr:twoCellAnchor>
  <xdr:twoCellAnchor editAs="oneCell">
    <xdr:from>
      <xdr:col>6</xdr:col>
      <xdr:colOff>0</xdr:colOff>
      <xdr:row>61</xdr:row>
      <xdr:rowOff>0</xdr:rowOff>
    </xdr:from>
    <xdr:to>
      <xdr:col>6</xdr:col>
      <xdr:colOff>39370</xdr:colOff>
      <xdr:row>61</xdr:row>
      <xdr:rowOff>76200</xdr:rowOff>
    </xdr:to>
    <xdr:pic>
      <xdr:nvPicPr>
        <xdr:cNvPr id="849" name="图片 24" descr="clipboard/drawings/NULL"/>
        <xdr:cNvPicPr>
          <a:picLocks noChangeAspect="1"/>
        </xdr:cNvPicPr>
      </xdr:nvPicPr>
      <xdr:blipFill>
        <a:blip r:embed="rId1" r:link="rId2"/>
        <a:stretch>
          <a:fillRect/>
        </a:stretch>
      </xdr:blipFill>
      <xdr:spPr>
        <a:xfrm>
          <a:off x="7025640" y="18105120"/>
          <a:ext cx="39370" cy="76200"/>
        </a:xfrm>
        <a:prstGeom prst="rect">
          <a:avLst/>
        </a:prstGeom>
        <a:noFill/>
        <a:ln w="9525">
          <a:noFill/>
        </a:ln>
      </xdr:spPr>
    </xdr:pic>
    <xdr:clientData/>
  </xdr:twoCellAnchor>
  <xdr:oneCellAnchor>
    <xdr:from>
      <xdr:col>6</xdr:col>
      <xdr:colOff>0</xdr:colOff>
      <xdr:row>168</xdr:row>
      <xdr:rowOff>0</xdr:rowOff>
    </xdr:from>
    <xdr:ext cx="38100" cy="209550"/>
    <xdr:pic>
      <xdr:nvPicPr>
        <xdr:cNvPr id="1107" name="image1"/>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7025640" y="59390280"/>
          <a:ext cx="38100" cy="209550"/>
        </a:xfrm>
        <a:prstGeom prst="rect">
          <a:avLst/>
        </a:prstGeom>
      </xdr:spPr>
    </xdr:pic>
    <xdr:clientData/>
  </xdr:oneCellAnchor>
  <xdr:twoCellAnchor editAs="oneCell">
    <xdr:from>
      <xdr:col>6</xdr:col>
      <xdr:colOff>0</xdr:colOff>
      <xdr:row>168</xdr:row>
      <xdr:rowOff>0</xdr:rowOff>
    </xdr:from>
    <xdr:to>
      <xdr:col>6</xdr:col>
      <xdr:colOff>39370</xdr:colOff>
      <xdr:row>168</xdr:row>
      <xdr:rowOff>76200</xdr:rowOff>
    </xdr:to>
    <xdr:pic>
      <xdr:nvPicPr>
        <xdr:cNvPr id="1108" name="图片 24" descr="clipboard/drawings/NULL"/>
        <xdr:cNvPicPr>
          <a:picLocks noChangeAspect="1"/>
        </xdr:cNvPicPr>
      </xdr:nvPicPr>
      <xdr:blipFill>
        <a:blip r:embed="rId1" r:link="rId2"/>
        <a:stretch>
          <a:fillRect/>
        </a:stretch>
      </xdr:blipFill>
      <xdr:spPr>
        <a:xfrm>
          <a:off x="7025640" y="59390280"/>
          <a:ext cx="39370" cy="76200"/>
        </a:xfrm>
        <a:prstGeom prst="rect">
          <a:avLst/>
        </a:prstGeom>
        <a:noFill/>
        <a:ln w="9525">
          <a:noFill/>
        </a:ln>
      </xdr:spPr>
    </xdr:pic>
    <xdr:clientData/>
  </xdr:twoCellAnchor>
  <xdr:twoCellAnchor editAs="oneCell">
    <xdr:from>
      <xdr:col>6</xdr:col>
      <xdr:colOff>0</xdr:colOff>
      <xdr:row>191</xdr:row>
      <xdr:rowOff>0</xdr:rowOff>
    </xdr:from>
    <xdr:to>
      <xdr:col>6</xdr:col>
      <xdr:colOff>39370</xdr:colOff>
      <xdr:row>191</xdr:row>
      <xdr:rowOff>76200</xdr:rowOff>
    </xdr:to>
    <xdr:pic>
      <xdr:nvPicPr>
        <xdr:cNvPr id="2032" name="图片 24" descr="clipboard/drawings/NULL"/>
        <xdr:cNvPicPr>
          <a:picLocks noChangeAspect="1"/>
        </xdr:cNvPicPr>
      </xdr:nvPicPr>
      <xdr:blipFill>
        <a:blip r:embed="rId1" r:link="rId2"/>
        <a:stretch>
          <a:fillRect/>
        </a:stretch>
      </xdr:blipFill>
      <xdr:spPr>
        <a:xfrm>
          <a:off x="7025640" y="68991480"/>
          <a:ext cx="39370" cy="7620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30.21.101\&#24037;&#20316;\&#21806;&#21069;&#25253;&#20215;&#21333;\HW-list%202012062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0.1\&#20135;&#21697;&#37096;&#20849;&#20139;&#25991;&#26723;\Users\snowbee\AppData\Local\Microsoft\Windows\Temporary%20Internet%20Files\Content.Outlook\U6KCGCUV\&#36808;&#29305;&#23433;2010&#24180;&#20135;&#21697;&#30446;&#24405;&#349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6700;&#38754;\&#30416;&#21335;&#39640;&#26032;&#21306;\2024&#24180;&#24230;\&#20845;&#21512;&#36335;&#23454;&#39564;&#23398;&#26657;&#20013;&#23567;&#23398;&#38899;&#20048;&#12289;&#33258;&#21160;&#24405;&#25773;&#31561;&#21151;&#33021;&#23460;&#35013;&#22791;&#37319;&#36141;&#21450;&#23433;&#35013;&#31561;&#30456;&#20851;&#20276;&#38543;&#26381;&#21153;&#39033;&#30446;\&#25253;&#23457;&#39044;&#31639;-&#20845;&#21512;&#36335;&#23454;&#39564;&#23398;&#26657;&#20013;&#23567;&#23398;&#38899;&#20048;&#12289;&#33258;&#21160;&#24405;&#25773;&#31561;&#21151;&#33021;&#23460;&#35013;&#22791;&#37319;&#36141;&#21450;&#23433;&#35013;&#31561;&#30456;&#20851;&#20276;&#38543;&#26381;&#21153;&#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arameters"/>
      <sheetName val="封面"/>
      <sheetName val="价格总表"/>
      <sheetName val="参数总表"/>
      <sheetName val="运输保险费"/>
      <sheetName val="S9700"/>
      <sheetName val="S9300"/>
      <sheetName val="S7700"/>
      <sheetName val="S6700"/>
      <sheetName val="S5700"/>
      <sheetName val="S3700"/>
      <sheetName val="S2700"/>
      <sheetName val="S1700"/>
      <sheetName val="S5300"/>
      <sheetName val="S3300"/>
      <sheetName val="S2300"/>
      <sheetName val="AR3200"/>
      <sheetName val="AR2200"/>
      <sheetName val="AR1200"/>
      <sheetName val="AR200&amp;AR150"/>
      <sheetName val="AP6010DN-AGN"/>
      <sheetName val="AP6010SN-GN"/>
      <sheetName val="AP6310SN-GN"/>
      <sheetName val="AP6510DN-AGN"/>
      <sheetName val="AP6610DN-AGN"/>
      <sheetName val="AC6605"/>
      <sheetName val="NE5000E-X16"/>
      <sheetName val="NE5000E"/>
      <sheetName val="NE40E-X16"/>
      <sheetName val="NE40E-X8"/>
      <sheetName val="NE40E-X3"/>
      <sheetName val="NE80E"/>
      <sheetName val="NE40E"/>
      <sheetName val="NE20E-X6"/>
      <sheetName val="NE20E-8"/>
      <sheetName val="NE20-8"/>
      <sheetName val="NE20-4"/>
      <sheetName val="NE20-2"/>
      <sheetName val="ME60-X16"/>
      <sheetName val="ME60-X8"/>
      <sheetName val="ME60-X3"/>
      <sheetName val="ME60-16"/>
      <sheetName val="ME60-8"/>
      <sheetName val="iManager U2000-E"/>
      <sheetName val="iManager U2520"/>
      <sheetName val="eSight"/>
      <sheetName val="厂验费用"/>
      <sheetName val="工程服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产品目录"/>
      <sheetName val="设置"/>
      <sheetName val="Parameters"/>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封面"/>
      <sheetName val="汇总表"/>
      <sheetName val="中学音乐教室"/>
      <sheetName val="小学音乐教室"/>
      <sheetName val="中学舞蹈教室"/>
      <sheetName val="小学舞蹈教室"/>
      <sheetName val="中学美术教室"/>
      <sheetName val="小学美术教室"/>
      <sheetName val="中学书法教室"/>
      <sheetName val="小学书法教室 "/>
      <sheetName val="中学自动录播教室 "/>
      <sheetName val="小学自动录播教室"/>
      <sheetName val="中学保健室"/>
      <sheetName val="小学保健室"/>
      <sheetName val="中学心理教室"/>
      <sheetName val="小学心理教室"/>
      <sheetName val="电子阅览室"/>
      <sheetName val="智慧黑板、音响系统"/>
      <sheetName val="设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8"/>
  <sheetViews>
    <sheetView tabSelected="1" workbookViewId="0">
      <selection activeCell="A1" sqref="A1:C1"/>
    </sheetView>
  </sheetViews>
  <sheetFormatPr defaultColWidth="9" defaultRowHeight="14.4" outlineLevelCol="4"/>
  <cols>
    <col min="1" max="1" width="11.1111111111111" style="36" customWidth="1"/>
    <col min="2" max="2" width="38.4444444444444" style="36" customWidth="1"/>
    <col min="3" max="3" width="33.7777777777778" style="100" customWidth="1"/>
    <col min="4" max="4" width="9" style="36"/>
    <col min="5" max="5" width="56.5" style="36" customWidth="1"/>
    <col min="6" max="6" width="12.6296296296296" style="36"/>
    <col min="7" max="16384" width="9" style="36"/>
  </cols>
  <sheetData>
    <row r="1" s="34" customFormat="1" ht="55" customHeight="1" spans="1:3">
      <c r="A1" s="101" t="s">
        <v>0</v>
      </c>
      <c r="B1" s="101"/>
      <c r="C1" s="101"/>
    </row>
    <row r="2" s="34" customFormat="1" ht="30" customHeight="1" spans="1:5">
      <c r="A2" s="102" t="s">
        <v>1</v>
      </c>
      <c r="B2" s="102" t="s">
        <v>2</v>
      </c>
      <c r="C2" s="103" t="s">
        <v>3</v>
      </c>
      <c r="E2" s="104"/>
    </row>
    <row r="3" s="34" customFormat="1" ht="30" customHeight="1" spans="1:5">
      <c r="A3" s="102">
        <v>1</v>
      </c>
      <c r="B3" s="102" t="s">
        <v>4</v>
      </c>
      <c r="C3" s="103"/>
      <c r="E3" s="104"/>
    </row>
    <row r="4" s="34" customFormat="1" ht="30" customHeight="1" spans="1:5">
      <c r="A4" s="102">
        <v>2</v>
      </c>
      <c r="B4" s="102" t="s">
        <v>5</v>
      </c>
      <c r="C4" s="103"/>
      <c r="E4" s="104"/>
    </row>
    <row r="5" s="34" customFormat="1" ht="30" customHeight="1" spans="1:3">
      <c r="A5" s="102">
        <v>3</v>
      </c>
      <c r="B5" s="102" t="s">
        <v>6</v>
      </c>
      <c r="C5" s="103"/>
    </row>
    <row r="6" s="34" customFormat="1" ht="30" customHeight="1" spans="1:3">
      <c r="A6" s="102">
        <v>4</v>
      </c>
      <c r="B6" s="102" t="s">
        <v>7</v>
      </c>
      <c r="C6" s="103"/>
    </row>
    <row r="7" s="34" customFormat="1" ht="30" customHeight="1" spans="1:3">
      <c r="A7" s="102">
        <v>5</v>
      </c>
      <c r="B7" s="102" t="s">
        <v>8</v>
      </c>
      <c r="C7" s="103"/>
    </row>
    <row r="8" s="34" customFormat="1" ht="30" customHeight="1" spans="1:3">
      <c r="A8" s="102">
        <v>6</v>
      </c>
      <c r="B8" s="102" t="s">
        <v>9</v>
      </c>
      <c r="C8" s="103"/>
    </row>
    <row r="9" s="34" customFormat="1" ht="30" customHeight="1" spans="1:3">
      <c r="A9" s="102">
        <v>7</v>
      </c>
      <c r="B9" s="102" t="s">
        <v>10</v>
      </c>
      <c r="C9" s="103"/>
    </row>
    <row r="10" s="34" customFormat="1" ht="30" customHeight="1" spans="1:3">
      <c r="A10" s="102">
        <v>8</v>
      </c>
      <c r="B10" s="102" t="s">
        <v>11</v>
      </c>
      <c r="C10" s="103"/>
    </row>
    <row r="11" s="34" customFormat="1" ht="30" customHeight="1" spans="1:3">
      <c r="A11" s="102">
        <v>9</v>
      </c>
      <c r="B11" s="102" t="s">
        <v>12</v>
      </c>
      <c r="C11" s="103"/>
    </row>
    <row r="12" s="34" customFormat="1" ht="30" customHeight="1" spans="1:3">
      <c r="A12" s="102">
        <v>10</v>
      </c>
      <c r="B12" s="102" t="s">
        <v>13</v>
      </c>
      <c r="C12" s="103"/>
    </row>
    <row r="13" s="34" customFormat="1" ht="30" customHeight="1" spans="1:3">
      <c r="A13" s="102">
        <v>11</v>
      </c>
      <c r="B13" s="102" t="s">
        <v>14</v>
      </c>
      <c r="C13" s="103"/>
    </row>
    <row r="14" s="34" customFormat="1" ht="30" customHeight="1" spans="1:3">
      <c r="A14" s="102">
        <v>12</v>
      </c>
      <c r="B14" s="102" t="s">
        <v>15</v>
      </c>
      <c r="C14" s="103"/>
    </row>
    <row r="15" s="34" customFormat="1" ht="30" customHeight="1" spans="1:3">
      <c r="A15" s="102">
        <v>13</v>
      </c>
      <c r="B15" s="102" t="s">
        <v>16</v>
      </c>
      <c r="C15" s="103"/>
    </row>
    <row r="16" s="34" customFormat="1" ht="30" customHeight="1" spans="1:3">
      <c r="A16" s="102">
        <v>14</v>
      </c>
      <c r="B16" s="102" t="s">
        <v>17</v>
      </c>
      <c r="C16" s="103"/>
    </row>
    <row r="17" s="34" customFormat="1" ht="30" customHeight="1" spans="1:3">
      <c r="A17" s="102">
        <v>15</v>
      </c>
      <c r="B17" s="102" t="s">
        <v>18</v>
      </c>
      <c r="C17" s="103"/>
    </row>
    <row r="18" s="34" customFormat="1" ht="30" customHeight="1" spans="1:3">
      <c r="A18" s="102">
        <v>16</v>
      </c>
      <c r="B18" s="102" t="s">
        <v>19</v>
      </c>
      <c r="C18" s="103"/>
    </row>
  </sheetData>
  <mergeCells count="1">
    <mergeCell ref="A1:C1"/>
  </mergeCell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
  <sheetViews>
    <sheetView view="pageBreakPreview" zoomScaleNormal="100" topLeftCell="A5" workbookViewId="0">
      <selection activeCell="A6" sqref="$A6:$XFD6"/>
    </sheetView>
  </sheetViews>
  <sheetFormatPr defaultColWidth="9" defaultRowHeight="14.4" outlineLevelRow="5" outlineLevelCol="6"/>
  <cols>
    <col min="1" max="2" width="6.87962962962963" style="36" customWidth="1"/>
    <col min="3" max="3" width="8.5" style="36" customWidth="1"/>
    <col min="4" max="4" width="92.1296296296296" style="36" customWidth="1"/>
    <col min="5" max="5" width="9" style="36"/>
    <col min="6" max="6" width="10.6296296296296" style="36" customWidth="1"/>
    <col min="7" max="7" width="22.1296296296296" style="36" customWidth="1"/>
    <col min="8" max="16384" width="9" style="36"/>
  </cols>
  <sheetData>
    <row r="1" s="34" customFormat="1" ht="20.4" spans="1:7">
      <c r="A1" s="37" t="s">
        <v>165</v>
      </c>
      <c r="B1" s="38"/>
      <c r="C1" s="38"/>
      <c r="D1" s="38"/>
      <c r="E1" s="38"/>
      <c r="F1" s="38"/>
      <c r="G1" s="39"/>
    </row>
    <row r="2" s="34" customFormat="1" ht="29" customHeight="1" spans="1:7">
      <c r="A2" s="4" t="s">
        <v>1</v>
      </c>
      <c r="B2" s="4" t="s">
        <v>21</v>
      </c>
      <c r="C2" s="4" t="s">
        <v>22</v>
      </c>
      <c r="D2" s="4" t="s">
        <v>23</v>
      </c>
      <c r="E2" s="4" t="s">
        <v>24</v>
      </c>
      <c r="F2" s="4" t="s">
        <v>25</v>
      </c>
      <c r="G2" s="4" t="s">
        <v>26</v>
      </c>
    </row>
    <row r="3" s="35" customFormat="1" ht="67.5" spans="1:7">
      <c r="A3" s="24">
        <v>1</v>
      </c>
      <c r="B3" s="57" t="s">
        <v>160</v>
      </c>
      <c r="C3" s="24" t="s">
        <v>119</v>
      </c>
      <c r="D3" s="43" t="s">
        <v>120</v>
      </c>
      <c r="E3" s="24" t="s">
        <v>66</v>
      </c>
      <c r="F3" s="24">
        <v>1</v>
      </c>
      <c r="G3" s="42" t="str">
        <f>_xlfn.DISPIMG("ID_31E8AD9B0C124748AB10864132E475B0",1)</f>
        <v>=DISPIMG("ID_31E8AD9B0C124748AB10864132E475B0",1)</v>
      </c>
    </row>
    <row r="4" s="35" customFormat="1" ht="140.4" spans="1:7">
      <c r="A4" s="24">
        <v>2</v>
      </c>
      <c r="B4" s="57"/>
      <c r="C4" s="24" t="s">
        <v>162</v>
      </c>
      <c r="D4" s="43" t="s">
        <v>118</v>
      </c>
      <c r="E4" s="24" t="s">
        <v>66</v>
      </c>
      <c r="F4" s="24">
        <v>6</v>
      </c>
      <c r="G4" s="42" t="str">
        <f>_xlfn.DISPIMG("ID_F736AB4C24194348B3CDD23A23706A90",1)</f>
        <v>=DISPIMG("ID_F736AB4C24194348B3CDD23A23706A90",1)</v>
      </c>
    </row>
    <row r="5" s="35" customFormat="1" ht="75.6" spans="1:7">
      <c r="A5" s="24">
        <v>3</v>
      </c>
      <c r="B5" s="57"/>
      <c r="C5" s="24" t="s">
        <v>162</v>
      </c>
      <c r="D5" s="41" t="s">
        <v>164</v>
      </c>
      <c r="E5" s="24" t="s">
        <v>66</v>
      </c>
      <c r="F5" s="24">
        <v>6</v>
      </c>
      <c r="G5" s="42" t="str">
        <f>_xlfn.DISPIMG("ID_87DECA5CC5FE42D6A721D7B23F52D1F6",1)</f>
        <v>=DISPIMG("ID_87DECA5CC5FE42D6A721D7B23F52D1F6",1)</v>
      </c>
    </row>
    <row r="6" s="35" customFormat="1" ht="349.5" customHeight="1" spans="1:7">
      <c r="A6" s="44" t="str">
        <f>_xlfn.DISPIMG("ID_C86B2A8A792949C29C7C6CD5C2413699",1)</f>
        <v>=DISPIMG("ID_C86B2A8A792949C29C7C6CD5C2413699",1)</v>
      </c>
      <c r="B6" s="45"/>
      <c r="C6" s="45"/>
      <c r="D6" s="45"/>
      <c r="E6" s="45"/>
      <c r="F6" s="45"/>
      <c r="G6" s="46"/>
    </row>
  </sheetData>
  <mergeCells count="3">
    <mergeCell ref="A1:G1"/>
    <mergeCell ref="A6:G6"/>
    <mergeCell ref="B3:B5"/>
  </mergeCells>
  <pageMargins left="0.7" right="0.7" top="0.75" bottom="0.75" header="0.3" footer="0.3"/>
  <pageSetup paperSize="9" scale="75" orientation="landscape"/>
  <headerFooter/>
  <colBreaks count="1" manualBreakCount="1">
    <brk id="7" max="1048575" man="1"/>
  </col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8"/>
  <sheetViews>
    <sheetView view="pageBreakPreview" zoomScaleNormal="100" topLeftCell="A18" workbookViewId="0">
      <selection activeCell="A18" sqref="$A18:$XFD18"/>
    </sheetView>
  </sheetViews>
  <sheetFormatPr defaultColWidth="9" defaultRowHeight="14.4"/>
  <cols>
    <col min="1" max="2" width="6.87962962962963" style="36" customWidth="1"/>
    <col min="3" max="3" width="8.5" style="36" customWidth="1"/>
    <col min="4" max="4" width="92.1296296296296" style="36" customWidth="1"/>
    <col min="5" max="5" width="9" style="36"/>
    <col min="6" max="6" width="10.6296296296296" style="36" customWidth="1"/>
    <col min="7" max="7" width="22.1296296296296" style="36" customWidth="1"/>
    <col min="8" max="16384" width="9" style="36"/>
  </cols>
  <sheetData>
    <row r="1" s="34" customFormat="1" ht="20.4" spans="1:7">
      <c r="A1" s="37" t="s">
        <v>166</v>
      </c>
      <c r="B1" s="38"/>
      <c r="C1" s="38"/>
      <c r="D1" s="38"/>
      <c r="E1" s="38"/>
      <c r="F1" s="38"/>
      <c r="G1" s="39"/>
    </row>
    <row r="2" s="34" customFormat="1" ht="29" customHeight="1" spans="1:7">
      <c r="A2" s="4" t="s">
        <v>1</v>
      </c>
      <c r="B2" s="4" t="s">
        <v>21</v>
      </c>
      <c r="C2" s="4" t="s">
        <v>22</v>
      </c>
      <c r="D2" s="4" t="s">
        <v>23</v>
      </c>
      <c r="E2" s="4" t="s">
        <v>24</v>
      </c>
      <c r="F2" s="4" t="s">
        <v>25</v>
      </c>
      <c r="G2" s="4" t="s">
        <v>26</v>
      </c>
    </row>
    <row r="3" s="35" customFormat="1" ht="136" customHeight="1" spans="1:7">
      <c r="A3" s="24">
        <v>1</v>
      </c>
      <c r="B3" s="25" t="s">
        <v>42</v>
      </c>
      <c r="C3" s="24" t="s">
        <v>28</v>
      </c>
      <c r="D3" s="27" t="s">
        <v>167</v>
      </c>
      <c r="E3" s="24" t="s">
        <v>30</v>
      </c>
      <c r="F3" s="24">
        <v>1</v>
      </c>
      <c r="G3" s="42" t="str">
        <f>_xlfn.DISPIMG("ID_C8F79E49EC79489F85B4A7876BBDA05D",1)</f>
        <v>=DISPIMG("ID_C8F79E49EC79489F85B4A7876BBDA05D",1)</v>
      </c>
    </row>
    <row r="4" s="35" customFormat="1" ht="123.75" spans="1:7">
      <c r="A4" s="24">
        <v>2</v>
      </c>
      <c r="B4" s="30"/>
      <c r="C4" s="24" t="s">
        <v>43</v>
      </c>
      <c r="D4" s="27" t="s">
        <v>168</v>
      </c>
      <c r="E4" s="24" t="s">
        <v>30</v>
      </c>
      <c r="F4" s="24">
        <v>24</v>
      </c>
      <c r="G4" s="42" t="str">
        <f>_xlfn.DISPIMG("ID_8D1AEF0793014859998BF07915D89837",1)</f>
        <v>=DISPIMG("ID_8D1AEF0793014859998BF07915D89837",1)</v>
      </c>
    </row>
    <row r="5" s="35" customFormat="1" ht="86.4" spans="1:7">
      <c r="A5" s="24">
        <v>3</v>
      </c>
      <c r="B5" s="33"/>
      <c r="C5" s="24" t="s">
        <v>51</v>
      </c>
      <c r="D5" s="50" t="s">
        <v>153</v>
      </c>
      <c r="E5" s="24" t="s">
        <v>30</v>
      </c>
      <c r="F5" s="24">
        <v>48</v>
      </c>
      <c r="G5" s="42" t="str">
        <f>_xlfn.DISPIMG("ID_D27708DC8BE54CB7B6C1C246A665B17D",1)</f>
        <v>=DISPIMG("ID_D27708DC8BE54CB7B6C1C246A665B17D",1)</v>
      </c>
    </row>
    <row r="6" s="35" customFormat="1" ht="75.6" spans="1:7">
      <c r="A6" s="24">
        <v>4</v>
      </c>
      <c r="B6" s="25" t="s">
        <v>154</v>
      </c>
      <c r="C6" s="24" t="s">
        <v>54</v>
      </c>
      <c r="D6" s="51" t="s">
        <v>169</v>
      </c>
      <c r="E6" s="24" t="s">
        <v>36</v>
      </c>
      <c r="F6" s="24">
        <v>1</v>
      </c>
      <c r="G6" s="42"/>
    </row>
    <row r="7" s="35" customFormat="1" ht="130" customHeight="1" spans="1:7">
      <c r="A7" s="24">
        <v>5</v>
      </c>
      <c r="B7" s="30"/>
      <c r="C7" s="24" t="s">
        <v>155</v>
      </c>
      <c r="D7" s="27" t="s">
        <v>170</v>
      </c>
      <c r="E7" s="24" t="s">
        <v>36</v>
      </c>
      <c r="F7" s="24">
        <v>1</v>
      </c>
      <c r="G7" s="42" t="str">
        <f>_xlfn.DISPIMG("ID_5512CE7A5C1B4B938760BEDA287A092C",1)</f>
        <v>=DISPIMG("ID_5512CE7A5C1B4B938760BEDA287A092C",1)</v>
      </c>
    </row>
    <row r="8" s="35" customFormat="1" ht="21.6" spans="1:7">
      <c r="A8" s="24">
        <v>6</v>
      </c>
      <c r="B8" s="33"/>
      <c r="C8" s="24" t="s">
        <v>60</v>
      </c>
      <c r="D8" s="27" t="s">
        <v>61</v>
      </c>
      <c r="E8" s="24" t="s">
        <v>62</v>
      </c>
      <c r="F8" s="24">
        <v>1</v>
      </c>
      <c r="G8" s="42"/>
    </row>
    <row r="9" s="35" customFormat="1" ht="86.4" spans="1:7">
      <c r="A9" s="24">
        <v>7</v>
      </c>
      <c r="B9" s="25" t="s">
        <v>171</v>
      </c>
      <c r="C9" s="24" t="s">
        <v>172</v>
      </c>
      <c r="D9" s="27" t="s">
        <v>173</v>
      </c>
      <c r="E9" s="24" t="s">
        <v>66</v>
      </c>
      <c r="F9" s="24">
        <v>12</v>
      </c>
      <c r="G9" s="52" t="str">
        <f>_xlfn.DISPIMG("ID_B9F11496518D4494AE64D75702F081F1",1)</f>
        <v>=DISPIMG("ID_B9F11496518D4494AE64D75702F081F1",1)</v>
      </c>
    </row>
    <row r="10" s="35" customFormat="1" ht="21.6" spans="1:7">
      <c r="A10" s="24">
        <v>8</v>
      </c>
      <c r="B10" s="30"/>
      <c r="C10" s="24" t="s">
        <v>174</v>
      </c>
      <c r="D10" s="27" t="s">
        <v>175</v>
      </c>
      <c r="E10" s="24" t="s">
        <v>66</v>
      </c>
      <c r="F10" s="24">
        <f>F9</f>
        <v>12</v>
      </c>
      <c r="G10" s="53"/>
    </row>
    <row r="11" s="35" customFormat="1" ht="32.4" spans="1:7">
      <c r="A11" s="24">
        <v>9</v>
      </c>
      <c r="B11" s="30"/>
      <c r="C11" s="24" t="s">
        <v>176</v>
      </c>
      <c r="D11" s="27" t="s">
        <v>177</v>
      </c>
      <c r="E11" s="24" t="s">
        <v>66</v>
      </c>
      <c r="F11" s="24">
        <f>F9*2</f>
        <v>24</v>
      </c>
      <c r="G11" s="53"/>
    </row>
    <row r="12" s="35" customFormat="1" ht="43.2" spans="1:7">
      <c r="A12" s="24">
        <v>10</v>
      </c>
      <c r="B12" s="30"/>
      <c r="C12" s="24" t="s">
        <v>178</v>
      </c>
      <c r="D12" s="27" t="s">
        <v>179</v>
      </c>
      <c r="E12" s="24" t="s">
        <v>66</v>
      </c>
      <c r="F12" s="24">
        <f>F9*2</f>
        <v>24</v>
      </c>
      <c r="G12" s="53"/>
    </row>
    <row r="13" s="35" customFormat="1" ht="10.8" spans="1:7">
      <c r="A13" s="24">
        <v>11</v>
      </c>
      <c r="B13" s="30"/>
      <c r="C13" s="24" t="s">
        <v>180</v>
      </c>
      <c r="D13" s="27" t="s">
        <v>181</v>
      </c>
      <c r="E13" s="24" t="s">
        <v>62</v>
      </c>
      <c r="F13" s="24">
        <f>F9</f>
        <v>12</v>
      </c>
      <c r="G13" s="53"/>
    </row>
    <row r="14" s="35" customFormat="1" ht="32.4" spans="1:7">
      <c r="A14" s="24">
        <v>12</v>
      </c>
      <c r="B14" s="30"/>
      <c r="C14" s="24" t="s">
        <v>182</v>
      </c>
      <c r="D14" s="27" t="s">
        <v>183</v>
      </c>
      <c r="E14" s="24" t="s">
        <v>66</v>
      </c>
      <c r="F14" s="24">
        <f>F9</f>
        <v>12</v>
      </c>
      <c r="G14" s="53"/>
    </row>
    <row r="15" s="49" customFormat="1" ht="43.2" spans="1:26">
      <c r="A15" s="24">
        <v>13</v>
      </c>
      <c r="B15" s="47" t="s">
        <v>96</v>
      </c>
      <c r="C15" s="24" t="s">
        <v>97</v>
      </c>
      <c r="D15" s="54" t="s">
        <v>98</v>
      </c>
      <c r="E15" s="24" t="s">
        <v>99</v>
      </c>
      <c r="F15" s="24">
        <v>98</v>
      </c>
      <c r="G15" s="55"/>
      <c r="H15" s="56"/>
      <c r="I15" s="56"/>
      <c r="J15" s="56"/>
      <c r="K15" s="56"/>
      <c r="L15" s="56"/>
      <c r="M15" s="56"/>
      <c r="N15" s="56"/>
      <c r="O15" s="56"/>
      <c r="P15" s="56"/>
      <c r="Q15" s="56"/>
      <c r="R15" s="56"/>
      <c r="S15" s="56"/>
      <c r="T15" s="56"/>
      <c r="U15" s="56"/>
      <c r="V15" s="56"/>
      <c r="W15" s="56"/>
      <c r="X15" s="56"/>
      <c r="Y15" s="56"/>
      <c r="Z15" s="56"/>
    </row>
    <row r="16" s="49" customFormat="1" ht="140.4" spans="1:26">
      <c r="A16" s="24">
        <v>14</v>
      </c>
      <c r="B16" s="47"/>
      <c r="C16" s="24" t="s">
        <v>100</v>
      </c>
      <c r="D16" s="54" t="s">
        <v>101</v>
      </c>
      <c r="E16" s="24" t="s">
        <v>30</v>
      </c>
      <c r="F16" s="24">
        <v>12</v>
      </c>
      <c r="G16" s="55"/>
      <c r="H16" s="56"/>
      <c r="I16" s="56"/>
      <c r="J16" s="56"/>
      <c r="K16" s="56"/>
      <c r="L16" s="56"/>
      <c r="M16" s="56"/>
      <c r="N16" s="56"/>
      <c r="O16" s="56"/>
      <c r="P16" s="56"/>
      <c r="Q16" s="56"/>
      <c r="R16" s="56"/>
      <c r="S16" s="56"/>
      <c r="T16" s="56"/>
      <c r="U16" s="56"/>
      <c r="V16" s="56"/>
      <c r="W16" s="56"/>
      <c r="X16" s="56"/>
      <c r="Y16" s="56"/>
      <c r="Z16" s="56"/>
    </row>
    <row r="17" s="49" customFormat="1" ht="140.4" spans="1:26">
      <c r="A17" s="24">
        <v>15</v>
      </c>
      <c r="B17" s="47"/>
      <c r="C17" s="24" t="s">
        <v>102</v>
      </c>
      <c r="D17" s="54" t="s">
        <v>103</v>
      </c>
      <c r="E17" s="24" t="s">
        <v>30</v>
      </c>
      <c r="F17" s="24">
        <v>3</v>
      </c>
      <c r="G17" s="55"/>
      <c r="H17" s="56"/>
      <c r="I17" s="56"/>
      <c r="J17" s="56"/>
      <c r="K17" s="56"/>
      <c r="L17" s="56"/>
      <c r="M17" s="56"/>
      <c r="N17" s="56"/>
      <c r="O17" s="56"/>
      <c r="P17" s="56"/>
      <c r="Q17" s="56"/>
      <c r="R17" s="56"/>
      <c r="S17" s="56"/>
      <c r="T17" s="56"/>
      <c r="U17" s="56"/>
      <c r="V17" s="56"/>
      <c r="W17" s="56"/>
      <c r="X17" s="56"/>
      <c r="Y17" s="56"/>
      <c r="Z17" s="56"/>
    </row>
    <row r="18" s="35" customFormat="1" ht="327" customHeight="1" spans="1:7">
      <c r="A18" s="44" t="str">
        <f>_xlfn.DISPIMG("ID_9ADF1E39B7C6429C8AAD49ECF42EBBB8",1)</f>
        <v>=DISPIMG("ID_9ADF1E39B7C6429C8AAD49ECF42EBBB8",1)</v>
      </c>
      <c r="B18" s="45"/>
      <c r="C18" s="45"/>
      <c r="D18" s="45"/>
      <c r="E18" s="45"/>
      <c r="F18" s="45"/>
      <c r="G18" s="46"/>
    </row>
  </sheetData>
  <mergeCells count="7">
    <mergeCell ref="A1:G1"/>
    <mergeCell ref="A18:G18"/>
    <mergeCell ref="B3:B5"/>
    <mergeCell ref="B6:B8"/>
    <mergeCell ref="B9:B14"/>
    <mergeCell ref="B15:B17"/>
    <mergeCell ref="G9:G14"/>
  </mergeCells>
  <pageMargins left="0.7" right="0.7" top="0.75" bottom="0.75" header="0.3" footer="0.3"/>
  <pageSetup paperSize="9" scale="72" orientation="landscape"/>
  <headerFooter/>
  <colBreaks count="1" manualBreakCount="1">
    <brk id="7" max="1048575" man="1"/>
  </col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8"/>
  <sheetViews>
    <sheetView view="pageBreakPreview" zoomScaleNormal="100" topLeftCell="A18" workbookViewId="0">
      <selection activeCell="A18" sqref="$A18:$XFD18"/>
    </sheetView>
  </sheetViews>
  <sheetFormatPr defaultColWidth="9" defaultRowHeight="14.4"/>
  <cols>
    <col min="1" max="2" width="6.87962962962963" style="36" customWidth="1"/>
    <col min="3" max="3" width="8.5" style="36" customWidth="1"/>
    <col min="4" max="4" width="92.1296296296296" style="36" customWidth="1"/>
    <col min="5" max="5" width="9" style="36"/>
    <col min="6" max="6" width="10.6296296296296" style="36" customWidth="1"/>
    <col min="7" max="7" width="22.1296296296296" style="36" customWidth="1"/>
    <col min="8" max="16384" width="9" style="36"/>
  </cols>
  <sheetData>
    <row r="1" s="34" customFormat="1" ht="20.4" spans="1:7">
      <c r="A1" s="37" t="s">
        <v>184</v>
      </c>
      <c r="B1" s="38"/>
      <c r="C1" s="38"/>
      <c r="D1" s="38"/>
      <c r="E1" s="38"/>
      <c r="F1" s="38"/>
      <c r="G1" s="39"/>
    </row>
    <row r="2" s="34" customFormat="1" ht="29" customHeight="1" spans="1:7">
      <c r="A2" s="4" t="s">
        <v>1</v>
      </c>
      <c r="B2" s="4" t="s">
        <v>21</v>
      </c>
      <c r="C2" s="4" t="s">
        <v>22</v>
      </c>
      <c r="D2" s="4" t="s">
        <v>23</v>
      </c>
      <c r="E2" s="4" t="s">
        <v>24</v>
      </c>
      <c r="F2" s="4" t="s">
        <v>25</v>
      </c>
      <c r="G2" s="4" t="s">
        <v>26</v>
      </c>
    </row>
    <row r="3" s="35" customFormat="1" ht="136" customHeight="1" spans="1:7">
      <c r="A3" s="24">
        <v>1</v>
      </c>
      <c r="B3" s="25" t="s">
        <v>42</v>
      </c>
      <c r="C3" s="24" t="s">
        <v>28</v>
      </c>
      <c r="D3" s="27" t="s">
        <v>167</v>
      </c>
      <c r="E3" s="24" t="s">
        <v>30</v>
      </c>
      <c r="F3" s="24">
        <v>1</v>
      </c>
      <c r="G3" s="42" t="str">
        <f>_xlfn.DISPIMG("ID_C8F79E49EC79489F85B4A7876BBDA05D",1)</f>
        <v>=DISPIMG("ID_C8F79E49EC79489F85B4A7876BBDA05D",1)</v>
      </c>
    </row>
    <row r="4" s="35" customFormat="1" ht="123.75" spans="1:7">
      <c r="A4" s="24">
        <v>2</v>
      </c>
      <c r="B4" s="30"/>
      <c r="C4" s="24" t="s">
        <v>43</v>
      </c>
      <c r="D4" s="27" t="s">
        <v>168</v>
      </c>
      <c r="E4" s="24" t="s">
        <v>30</v>
      </c>
      <c r="F4" s="24">
        <v>24</v>
      </c>
      <c r="G4" s="42" t="str">
        <f>_xlfn.DISPIMG("ID_8D1AEF0793014859998BF07915D89837",1)</f>
        <v>=DISPIMG("ID_8D1AEF0793014859998BF07915D89837",1)</v>
      </c>
    </row>
    <row r="5" s="35" customFormat="1" ht="86.4" spans="1:7">
      <c r="A5" s="24">
        <v>3</v>
      </c>
      <c r="B5" s="33"/>
      <c r="C5" s="24" t="s">
        <v>51</v>
      </c>
      <c r="D5" s="50" t="s">
        <v>153</v>
      </c>
      <c r="E5" s="24" t="s">
        <v>30</v>
      </c>
      <c r="F5" s="24">
        <v>48</v>
      </c>
      <c r="G5" s="42" t="str">
        <f>_xlfn.DISPIMG("ID_D27708DC8BE54CB7B6C1C246A665B17D",1)</f>
        <v>=DISPIMG("ID_D27708DC8BE54CB7B6C1C246A665B17D",1)</v>
      </c>
    </row>
    <row r="6" s="35" customFormat="1" ht="75.6" spans="1:7">
      <c r="A6" s="24">
        <v>4</v>
      </c>
      <c r="B6" s="25" t="s">
        <v>154</v>
      </c>
      <c r="C6" s="24" t="s">
        <v>54</v>
      </c>
      <c r="D6" s="51" t="s">
        <v>169</v>
      </c>
      <c r="E6" s="24" t="s">
        <v>36</v>
      </c>
      <c r="F6" s="24">
        <v>1</v>
      </c>
      <c r="G6" s="42"/>
    </row>
    <row r="7" s="35" customFormat="1" ht="130" customHeight="1" spans="1:7">
      <c r="A7" s="24">
        <v>5</v>
      </c>
      <c r="B7" s="30"/>
      <c r="C7" s="24" t="s">
        <v>155</v>
      </c>
      <c r="D7" s="27" t="s">
        <v>170</v>
      </c>
      <c r="E7" s="24" t="s">
        <v>36</v>
      </c>
      <c r="F7" s="24">
        <v>1</v>
      </c>
      <c r="G7" s="42" t="str">
        <f>_xlfn.DISPIMG("ID_5512CE7A5C1B4B938760BEDA287A092C",1)</f>
        <v>=DISPIMG("ID_5512CE7A5C1B4B938760BEDA287A092C",1)</v>
      </c>
    </row>
    <row r="8" s="35" customFormat="1" ht="21.6" spans="1:7">
      <c r="A8" s="24">
        <v>6</v>
      </c>
      <c r="B8" s="33"/>
      <c r="C8" s="24" t="s">
        <v>60</v>
      </c>
      <c r="D8" s="27" t="s">
        <v>61</v>
      </c>
      <c r="E8" s="24" t="s">
        <v>62</v>
      </c>
      <c r="F8" s="24">
        <v>1</v>
      </c>
      <c r="G8" s="42"/>
    </row>
    <row r="9" s="35" customFormat="1" ht="86.4" spans="1:7">
      <c r="A9" s="24">
        <v>7</v>
      </c>
      <c r="B9" s="25" t="s">
        <v>171</v>
      </c>
      <c r="C9" s="24" t="s">
        <v>172</v>
      </c>
      <c r="D9" s="27" t="s">
        <v>173</v>
      </c>
      <c r="E9" s="24" t="s">
        <v>66</v>
      </c>
      <c r="F9" s="24">
        <v>12</v>
      </c>
      <c r="G9" s="52" t="str">
        <f>_xlfn.DISPIMG("ID_B9F11496518D4494AE64D75702F081F1",1)</f>
        <v>=DISPIMG("ID_B9F11496518D4494AE64D75702F081F1",1)</v>
      </c>
    </row>
    <row r="10" s="35" customFormat="1" ht="21.6" spans="1:7">
      <c r="A10" s="24">
        <v>8</v>
      </c>
      <c r="B10" s="30"/>
      <c r="C10" s="24" t="s">
        <v>174</v>
      </c>
      <c r="D10" s="27" t="s">
        <v>175</v>
      </c>
      <c r="E10" s="24" t="s">
        <v>66</v>
      </c>
      <c r="F10" s="24">
        <f>F9</f>
        <v>12</v>
      </c>
      <c r="G10" s="53"/>
    </row>
    <row r="11" s="35" customFormat="1" ht="32.4" spans="1:7">
      <c r="A11" s="24">
        <v>9</v>
      </c>
      <c r="B11" s="30"/>
      <c r="C11" s="24" t="s">
        <v>176</v>
      </c>
      <c r="D11" s="27" t="s">
        <v>177</v>
      </c>
      <c r="E11" s="24" t="s">
        <v>66</v>
      </c>
      <c r="F11" s="24">
        <f>F9*2</f>
        <v>24</v>
      </c>
      <c r="G11" s="53"/>
    </row>
    <row r="12" s="35" customFormat="1" ht="43.2" spans="1:7">
      <c r="A12" s="24">
        <v>10</v>
      </c>
      <c r="B12" s="30"/>
      <c r="C12" s="24" t="s">
        <v>178</v>
      </c>
      <c r="D12" s="27" t="s">
        <v>179</v>
      </c>
      <c r="E12" s="24" t="s">
        <v>66</v>
      </c>
      <c r="F12" s="24">
        <f>F9*2</f>
        <v>24</v>
      </c>
      <c r="G12" s="53"/>
    </row>
    <row r="13" s="35" customFormat="1" ht="10.8" spans="1:7">
      <c r="A13" s="24">
        <v>11</v>
      </c>
      <c r="B13" s="30"/>
      <c r="C13" s="24" t="s">
        <v>180</v>
      </c>
      <c r="D13" s="27" t="s">
        <v>181</v>
      </c>
      <c r="E13" s="24" t="s">
        <v>62</v>
      </c>
      <c r="F13" s="24">
        <f>F9</f>
        <v>12</v>
      </c>
      <c r="G13" s="53"/>
    </row>
    <row r="14" s="35" customFormat="1" ht="32.4" spans="1:7">
      <c r="A14" s="24">
        <v>12</v>
      </c>
      <c r="B14" s="30"/>
      <c r="C14" s="24" t="s">
        <v>182</v>
      </c>
      <c r="D14" s="27" t="s">
        <v>183</v>
      </c>
      <c r="E14" s="24" t="s">
        <v>66</v>
      </c>
      <c r="F14" s="24">
        <f>F9</f>
        <v>12</v>
      </c>
      <c r="G14" s="53"/>
    </row>
    <row r="15" s="49" customFormat="1" ht="43.2" spans="1:26">
      <c r="A15" s="24">
        <v>13</v>
      </c>
      <c r="B15" s="47" t="s">
        <v>96</v>
      </c>
      <c r="C15" s="24" t="s">
        <v>97</v>
      </c>
      <c r="D15" s="54" t="s">
        <v>98</v>
      </c>
      <c r="E15" s="24" t="s">
        <v>99</v>
      </c>
      <c r="F15" s="24">
        <v>98</v>
      </c>
      <c r="G15" s="55"/>
      <c r="H15" s="56"/>
      <c r="I15" s="56"/>
      <c r="J15" s="56"/>
      <c r="K15" s="56"/>
      <c r="L15" s="56"/>
      <c r="M15" s="56"/>
      <c r="N15" s="56"/>
      <c r="O15" s="56"/>
      <c r="P15" s="56"/>
      <c r="Q15" s="56"/>
      <c r="R15" s="56"/>
      <c r="S15" s="56"/>
      <c r="T15" s="56"/>
      <c r="U15" s="56"/>
      <c r="V15" s="56"/>
      <c r="W15" s="56"/>
      <c r="X15" s="56"/>
      <c r="Y15" s="56"/>
      <c r="Z15" s="56"/>
    </row>
    <row r="16" s="49" customFormat="1" ht="140.4" spans="1:26">
      <c r="A16" s="24">
        <v>14</v>
      </c>
      <c r="B16" s="47"/>
      <c r="C16" s="24" t="s">
        <v>100</v>
      </c>
      <c r="D16" s="54" t="s">
        <v>101</v>
      </c>
      <c r="E16" s="24" t="s">
        <v>30</v>
      </c>
      <c r="F16" s="24">
        <v>12</v>
      </c>
      <c r="G16" s="55"/>
      <c r="H16" s="56"/>
      <c r="I16" s="56"/>
      <c r="J16" s="56"/>
      <c r="K16" s="56"/>
      <c r="L16" s="56"/>
      <c r="M16" s="56"/>
      <c r="N16" s="56"/>
      <c r="O16" s="56"/>
      <c r="P16" s="56"/>
      <c r="Q16" s="56"/>
      <c r="R16" s="56"/>
      <c r="S16" s="56"/>
      <c r="T16" s="56"/>
      <c r="U16" s="56"/>
      <c r="V16" s="56"/>
      <c r="W16" s="56"/>
      <c r="X16" s="56"/>
      <c r="Y16" s="56"/>
      <c r="Z16" s="56"/>
    </row>
    <row r="17" s="49" customFormat="1" ht="140.4" spans="1:26">
      <c r="A17" s="24">
        <v>15</v>
      </c>
      <c r="B17" s="47"/>
      <c r="C17" s="24" t="s">
        <v>102</v>
      </c>
      <c r="D17" s="54" t="s">
        <v>103</v>
      </c>
      <c r="E17" s="24" t="s">
        <v>30</v>
      </c>
      <c r="F17" s="24">
        <v>3</v>
      </c>
      <c r="G17" s="55"/>
      <c r="H17" s="56"/>
      <c r="I17" s="56"/>
      <c r="J17" s="56"/>
      <c r="K17" s="56"/>
      <c r="L17" s="56"/>
      <c r="M17" s="56"/>
      <c r="N17" s="56"/>
      <c r="O17" s="56"/>
      <c r="P17" s="56"/>
      <c r="Q17" s="56"/>
      <c r="R17" s="56"/>
      <c r="S17" s="56"/>
      <c r="T17" s="56"/>
      <c r="U17" s="56"/>
      <c r="V17" s="56"/>
      <c r="W17" s="56"/>
      <c r="X17" s="56"/>
      <c r="Y17" s="56"/>
      <c r="Z17" s="56"/>
    </row>
    <row r="18" s="35" customFormat="1" ht="327" customHeight="1" spans="1:7">
      <c r="A18" s="44" t="str">
        <f>_xlfn.DISPIMG("ID_9ADF1E39B7C6429C8AAD49ECF42EBBB8",1)</f>
        <v>=DISPIMG("ID_9ADF1E39B7C6429C8AAD49ECF42EBBB8",1)</v>
      </c>
      <c r="B18" s="45"/>
      <c r="C18" s="45"/>
      <c r="D18" s="45"/>
      <c r="E18" s="45"/>
      <c r="F18" s="45"/>
      <c r="G18" s="46"/>
    </row>
  </sheetData>
  <mergeCells count="7">
    <mergeCell ref="A1:G1"/>
    <mergeCell ref="A18:G18"/>
    <mergeCell ref="B3:B5"/>
    <mergeCell ref="B6:B8"/>
    <mergeCell ref="B9:B14"/>
    <mergeCell ref="B15:B17"/>
    <mergeCell ref="G9:G14"/>
  </mergeCells>
  <pageMargins left="0.7" right="0.7" top="0.75" bottom="0.75" header="0.3" footer="0.3"/>
  <pageSetup paperSize="9" scale="72" orientation="landscape"/>
  <headerFooter/>
  <colBreaks count="1" manualBreakCount="1">
    <brk id="7" max="1048575" man="1"/>
  </col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
  <sheetViews>
    <sheetView view="pageBreakPreview" zoomScaleNormal="100" topLeftCell="A6" workbookViewId="0">
      <selection activeCell="A7" sqref="$A7:$XFD7"/>
    </sheetView>
  </sheetViews>
  <sheetFormatPr defaultColWidth="9" defaultRowHeight="14.4" outlineLevelRow="6" outlineLevelCol="6"/>
  <cols>
    <col min="1" max="2" width="6.87962962962963" style="36" customWidth="1"/>
    <col min="3" max="3" width="8.5" style="36" customWidth="1"/>
    <col min="4" max="4" width="92.1296296296296" style="36" customWidth="1"/>
    <col min="5" max="5" width="9" style="36"/>
    <col min="6" max="6" width="10.6296296296296" style="36" customWidth="1"/>
    <col min="7" max="7" width="22.1296296296296" style="36" customWidth="1"/>
    <col min="8" max="16384" width="9" style="36"/>
  </cols>
  <sheetData>
    <row r="1" s="34" customFormat="1" ht="20.4" spans="1:7">
      <c r="A1" s="37" t="s">
        <v>185</v>
      </c>
      <c r="B1" s="38"/>
      <c r="C1" s="38"/>
      <c r="D1" s="38"/>
      <c r="E1" s="38"/>
      <c r="F1" s="38"/>
      <c r="G1" s="39"/>
    </row>
    <row r="2" s="34" customFormat="1" ht="24" customHeight="1" spans="1:7">
      <c r="A2" s="4" t="s">
        <v>1</v>
      </c>
      <c r="B2" s="4" t="s">
        <v>21</v>
      </c>
      <c r="C2" s="4" t="s">
        <v>22</v>
      </c>
      <c r="D2" s="4" t="s">
        <v>23</v>
      </c>
      <c r="E2" s="4" t="s">
        <v>24</v>
      </c>
      <c r="F2" s="4" t="s">
        <v>25</v>
      </c>
      <c r="G2" s="4" t="s">
        <v>26</v>
      </c>
    </row>
    <row r="3" s="35" customFormat="1" ht="118.8" spans="1:7">
      <c r="A3" s="24">
        <v>1</v>
      </c>
      <c r="B3" s="47" t="s">
        <v>160</v>
      </c>
      <c r="C3" s="24" t="s">
        <v>107</v>
      </c>
      <c r="D3" s="27" t="s">
        <v>108</v>
      </c>
      <c r="E3" s="24" t="s">
        <v>30</v>
      </c>
      <c r="F3" s="24">
        <v>1</v>
      </c>
      <c r="G3" s="42" t="str">
        <f>_xlfn.DISPIMG("ID_DA215A775455472D90411DF96EF77D2C",1)</f>
        <v>=DISPIMG("ID_DA215A775455472D90411DF96EF77D2C",1)</v>
      </c>
    </row>
    <row r="4" s="35" customFormat="1" ht="33.75" spans="1:7">
      <c r="A4" s="24">
        <v>2</v>
      </c>
      <c r="B4" s="47"/>
      <c r="C4" s="24" t="s">
        <v>186</v>
      </c>
      <c r="D4" s="48" t="s">
        <v>187</v>
      </c>
      <c r="E4" s="24" t="s">
        <v>66</v>
      </c>
      <c r="F4" s="24">
        <v>4</v>
      </c>
      <c r="G4" s="42" t="str">
        <f>_xlfn.DISPIMG("ID_782842C53B914EA1968EBD8F59AEE707",1)</f>
        <v>=DISPIMG("ID_782842C53B914EA1968EBD8F59AEE707",1)</v>
      </c>
    </row>
    <row r="5" s="35" customFormat="1" ht="75.6" spans="1:7">
      <c r="A5" s="24">
        <v>3</v>
      </c>
      <c r="B5" s="47"/>
      <c r="C5" s="24" t="s">
        <v>162</v>
      </c>
      <c r="D5" s="41" t="s">
        <v>164</v>
      </c>
      <c r="E5" s="24" t="s">
        <v>66</v>
      </c>
      <c r="F5" s="24">
        <v>7</v>
      </c>
      <c r="G5" s="42" t="str">
        <f>_xlfn.DISPIMG("ID_2B9B30AEE72E47738E431E51CCFCD48D",1)</f>
        <v>=DISPIMG("ID_2B9B30AEE72E47738E431E51CCFCD48D",1)</v>
      </c>
    </row>
    <row r="6" s="35" customFormat="1" ht="64.8" spans="1:7">
      <c r="A6" s="24">
        <v>4</v>
      </c>
      <c r="B6" s="47"/>
      <c r="C6" s="24" t="s">
        <v>119</v>
      </c>
      <c r="D6" s="43" t="s">
        <v>120</v>
      </c>
      <c r="E6" s="24" t="s">
        <v>66</v>
      </c>
      <c r="F6" s="24">
        <v>1</v>
      </c>
      <c r="G6" s="42" t="str">
        <f>_xlfn.DISPIMG("ID_7BCA8C1C511543A4804442EAD7D26A9F",1)</f>
        <v>=DISPIMG("ID_7BCA8C1C511543A4804442EAD7D26A9F",1)</v>
      </c>
    </row>
    <row r="7" s="35" customFormat="1" ht="327.75" customHeight="1" spans="1:7">
      <c r="A7" s="44" t="str">
        <f>_xlfn.DISPIMG("ID_E6D09149D06C48AD846FF5C0AA32957A",1)</f>
        <v>=DISPIMG("ID_E6D09149D06C48AD846FF5C0AA32957A",1)</v>
      </c>
      <c r="B7" s="45"/>
      <c r="C7" s="45"/>
      <c r="D7" s="45"/>
      <c r="E7" s="45"/>
      <c r="F7" s="45"/>
      <c r="G7" s="46"/>
    </row>
  </sheetData>
  <mergeCells count="3">
    <mergeCell ref="A1:G1"/>
    <mergeCell ref="A7:G7"/>
    <mergeCell ref="B3:B6"/>
  </mergeCells>
  <pageMargins left="0.7" right="0.7" top="0.75" bottom="0.75" header="0.3" footer="0.3"/>
  <pageSetup paperSize="9" scale="72" orientation="landscape"/>
  <headerFooter/>
  <colBreaks count="1" manualBreakCount="1">
    <brk id="7" max="1048575" man="1"/>
  </col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
  <sheetViews>
    <sheetView view="pageBreakPreview" zoomScale="115" zoomScaleNormal="100" topLeftCell="A6" workbookViewId="0">
      <selection activeCell="A6" sqref="$A6:$XFD6"/>
    </sheetView>
  </sheetViews>
  <sheetFormatPr defaultColWidth="9" defaultRowHeight="14.4" outlineLevelRow="5" outlineLevelCol="6"/>
  <cols>
    <col min="1" max="2" width="6.87962962962963" style="36" customWidth="1"/>
    <col min="3" max="3" width="8.5" style="36" customWidth="1"/>
    <col min="4" max="4" width="92.1296296296296" style="36" customWidth="1"/>
    <col min="5" max="5" width="9" style="36"/>
    <col min="6" max="6" width="10.6296296296296" style="36" customWidth="1"/>
    <col min="7" max="7" width="22.1296296296296" style="36" customWidth="1"/>
    <col min="8" max="16384" width="9" style="36"/>
  </cols>
  <sheetData>
    <row r="1" s="34" customFormat="1" ht="32" customHeight="1" spans="1:7">
      <c r="A1" s="37" t="s">
        <v>188</v>
      </c>
      <c r="B1" s="38"/>
      <c r="C1" s="38"/>
      <c r="D1" s="38"/>
      <c r="E1" s="38"/>
      <c r="F1" s="38"/>
      <c r="G1" s="39"/>
    </row>
    <row r="2" s="34" customFormat="1" ht="24" customHeight="1" spans="1:7">
      <c r="A2" s="4" t="s">
        <v>1</v>
      </c>
      <c r="B2" s="4" t="s">
        <v>21</v>
      </c>
      <c r="C2" s="4" t="s">
        <v>22</v>
      </c>
      <c r="D2" s="4" t="s">
        <v>23</v>
      </c>
      <c r="E2" s="4" t="s">
        <v>24</v>
      </c>
      <c r="F2" s="4" t="s">
        <v>25</v>
      </c>
      <c r="G2" s="4" t="s">
        <v>26</v>
      </c>
    </row>
    <row r="3" s="35" customFormat="1" ht="81.75" customHeight="1" spans="1:7">
      <c r="A3" s="24">
        <v>1</v>
      </c>
      <c r="B3" s="40" t="s">
        <v>160</v>
      </c>
      <c r="C3" s="24" t="s">
        <v>162</v>
      </c>
      <c r="D3" s="41" t="s">
        <v>164</v>
      </c>
      <c r="E3" s="24" t="s">
        <v>66</v>
      </c>
      <c r="F3" s="24">
        <v>7</v>
      </c>
      <c r="G3" s="42" t="str">
        <f>_xlfn.DISPIMG("ID_80D9C200F4594707A98B7A442A1F4988",1)</f>
        <v>=DISPIMG("ID_80D9C200F4594707A98B7A442A1F4988",1)</v>
      </c>
    </row>
    <row r="4" s="35" customFormat="1" ht="81.75" customHeight="1" spans="1:7">
      <c r="A4" s="24">
        <v>2</v>
      </c>
      <c r="B4" s="40"/>
      <c r="C4" s="24" t="s">
        <v>189</v>
      </c>
      <c r="D4" s="41" t="s">
        <v>190</v>
      </c>
      <c r="E4" s="24" t="s">
        <v>66</v>
      </c>
      <c r="F4" s="24">
        <v>4</v>
      </c>
      <c r="G4" s="42" t="str">
        <f>_xlfn.DISPIMG("ID_CCF29E2D38AC448BB0628C670E6F3961",1)</f>
        <v>=DISPIMG("ID_CCF29E2D38AC448BB0628C670E6F3961",1)</v>
      </c>
    </row>
    <row r="5" s="35" customFormat="1" ht="69" customHeight="1" spans="1:7">
      <c r="A5" s="24">
        <v>3</v>
      </c>
      <c r="B5" s="40"/>
      <c r="C5" s="24" t="s">
        <v>119</v>
      </c>
      <c r="D5" s="43" t="s">
        <v>120</v>
      </c>
      <c r="E5" s="24" t="s">
        <v>66</v>
      </c>
      <c r="F5" s="24">
        <v>1</v>
      </c>
      <c r="G5" s="42" t="str">
        <f>_xlfn.DISPIMG("ID_9DC75BEFA4BB405CB033DEAA5B3B63D5",1)</f>
        <v>=DISPIMG("ID_9DC75BEFA4BB405CB033DEAA5B3B63D5",1)</v>
      </c>
    </row>
    <row r="6" s="35" customFormat="1" ht="348.75" customHeight="1" spans="1:7">
      <c r="A6" s="44" t="str">
        <f>_xlfn.DISPIMG("ID_77507BEDD73D4F14AFDE9026347A6C38",1)</f>
        <v>=DISPIMG("ID_77507BEDD73D4F14AFDE9026347A6C38",1)</v>
      </c>
      <c r="B6" s="45"/>
      <c r="C6" s="45"/>
      <c r="D6" s="45"/>
      <c r="E6" s="45"/>
      <c r="F6" s="45"/>
      <c r="G6" s="46"/>
    </row>
  </sheetData>
  <mergeCells count="3">
    <mergeCell ref="A1:G1"/>
    <mergeCell ref="A6:G6"/>
    <mergeCell ref="B3:B5"/>
  </mergeCells>
  <pageMargins left="0.7" right="0.7" top="0.75" bottom="0.75" header="0.3" footer="0.3"/>
  <pageSetup paperSize="9" scale="72" orientation="landscape"/>
  <headerFooter/>
  <colBreaks count="1" manualBreakCount="1">
    <brk id="7" max="1048575" man="1"/>
  </colBreak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7"/>
  <sheetViews>
    <sheetView view="pageBreakPreview" zoomScale="115" zoomScaleNormal="100" topLeftCell="A113" workbookViewId="0">
      <selection activeCell="A126" sqref="$A126:$XFD126"/>
    </sheetView>
  </sheetViews>
  <sheetFormatPr defaultColWidth="9" defaultRowHeight="10.8" outlineLevelCol="6"/>
  <cols>
    <col min="1" max="3" width="9" style="2"/>
    <col min="4" max="4" width="59.3333333333333" style="2" customWidth="1"/>
    <col min="5" max="6" width="9" style="2"/>
    <col min="7" max="7" width="9.62962962962963" style="18"/>
    <col min="8" max="16384" width="9" style="2"/>
  </cols>
  <sheetData>
    <row r="1" s="16" customFormat="1" ht="20.4" spans="1:7">
      <c r="A1" s="19" t="s">
        <v>191</v>
      </c>
      <c r="B1" s="19"/>
      <c r="C1" s="19"/>
      <c r="D1" s="19"/>
      <c r="E1" s="19"/>
      <c r="F1" s="19"/>
      <c r="G1" s="20"/>
    </row>
    <row r="2" s="16" customFormat="1" ht="32" customHeight="1" spans="1:7">
      <c r="A2" s="21" t="s">
        <v>1</v>
      </c>
      <c r="B2" s="22" t="s">
        <v>21</v>
      </c>
      <c r="C2" s="22" t="s">
        <v>22</v>
      </c>
      <c r="D2" s="22" t="s">
        <v>23</v>
      </c>
      <c r="E2" s="4" t="s">
        <v>24</v>
      </c>
      <c r="F2" s="4" t="s">
        <v>25</v>
      </c>
      <c r="G2" s="23"/>
    </row>
    <row r="3" s="17" customFormat="1" ht="118.8" spans="1:7">
      <c r="A3" s="24">
        <v>1</v>
      </c>
      <c r="B3" s="25" t="s">
        <v>192</v>
      </c>
      <c r="C3" s="26" t="s">
        <v>193</v>
      </c>
      <c r="D3" s="27" t="s">
        <v>194</v>
      </c>
      <c r="E3" s="26" t="s">
        <v>66</v>
      </c>
      <c r="F3" s="28">
        <v>22.5</v>
      </c>
      <c r="G3" s="29"/>
    </row>
    <row r="4" s="17" customFormat="1" ht="21.6" spans="1:7">
      <c r="A4" s="24">
        <v>2</v>
      </c>
      <c r="B4" s="30"/>
      <c r="C4" s="26" t="s">
        <v>195</v>
      </c>
      <c r="D4" s="31" t="s">
        <v>196</v>
      </c>
      <c r="E4" s="26" t="s">
        <v>66</v>
      </c>
      <c r="F4" s="28">
        <v>0.9</v>
      </c>
      <c r="G4" s="29"/>
    </row>
    <row r="5" s="17" customFormat="1" spans="1:7">
      <c r="A5" s="24">
        <v>3</v>
      </c>
      <c r="B5" s="30"/>
      <c r="C5" s="26" t="s">
        <v>197</v>
      </c>
      <c r="D5" s="31" t="s">
        <v>198</v>
      </c>
      <c r="E5" s="26" t="s">
        <v>199</v>
      </c>
      <c r="F5" s="28">
        <v>270</v>
      </c>
      <c r="G5" s="29"/>
    </row>
    <row r="6" s="17" customFormat="1" spans="1:7">
      <c r="A6" s="24">
        <v>4</v>
      </c>
      <c r="B6" s="30"/>
      <c r="C6" s="26" t="s">
        <v>197</v>
      </c>
      <c r="D6" s="31" t="s">
        <v>200</v>
      </c>
      <c r="E6" s="26" t="s">
        <v>199</v>
      </c>
      <c r="F6" s="28">
        <v>45</v>
      </c>
      <c r="G6" s="29"/>
    </row>
    <row r="7" s="17" customFormat="1" ht="54" spans="1:7">
      <c r="A7" s="24">
        <v>5</v>
      </c>
      <c r="B7" s="30"/>
      <c r="C7" s="26" t="s">
        <v>201</v>
      </c>
      <c r="D7" s="31" t="s">
        <v>202</v>
      </c>
      <c r="E7" s="26" t="s">
        <v>66</v>
      </c>
      <c r="F7" s="28">
        <v>90</v>
      </c>
      <c r="G7" s="18"/>
    </row>
    <row r="8" s="17" customFormat="1" ht="21.6" spans="1:7">
      <c r="A8" s="24">
        <v>6</v>
      </c>
      <c r="B8" s="30"/>
      <c r="C8" s="26" t="s">
        <v>203</v>
      </c>
      <c r="D8" s="31" t="s">
        <v>204</v>
      </c>
      <c r="E8" s="26" t="s">
        <v>199</v>
      </c>
      <c r="F8" s="28">
        <v>27</v>
      </c>
      <c r="G8" s="29"/>
    </row>
    <row r="9" s="17" customFormat="1" ht="21.6" spans="1:7">
      <c r="A9" s="24">
        <v>7</v>
      </c>
      <c r="B9" s="30"/>
      <c r="C9" s="26" t="s">
        <v>203</v>
      </c>
      <c r="D9" s="31" t="s">
        <v>205</v>
      </c>
      <c r="E9" s="26" t="s">
        <v>199</v>
      </c>
      <c r="F9" s="28">
        <v>22.5</v>
      </c>
      <c r="G9" s="29"/>
    </row>
    <row r="10" s="17" customFormat="1" ht="21.6" spans="1:7">
      <c r="A10" s="24">
        <v>8</v>
      </c>
      <c r="B10" s="30"/>
      <c r="C10" s="26" t="s">
        <v>206</v>
      </c>
      <c r="D10" s="31" t="s">
        <v>207</v>
      </c>
      <c r="E10" s="26" t="s">
        <v>66</v>
      </c>
      <c r="F10" s="28">
        <v>0.9</v>
      </c>
      <c r="G10" s="18"/>
    </row>
    <row r="11" s="17" customFormat="1" spans="1:7">
      <c r="A11" s="24">
        <v>9</v>
      </c>
      <c r="B11" s="30"/>
      <c r="C11" s="26" t="s">
        <v>208</v>
      </c>
      <c r="D11" s="31" t="s">
        <v>209</v>
      </c>
      <c r="E11" s="26" t="s">
        <v>210</v>
      </c>
      <c r="F11" s="28">
        <v>22.5</v>
      </c>
      <c r="G11" s="29"/>
    </row>
    <row r="12" s="17" customFormat="1" ht="21.6" spans="1:7">
      <c r="A12" s="24">
        <v>10</v>
      </c>
      <c r="B12" s="30"/>
      <c r="C12" s="26" t="s">
        <v>211</v>
      </c>
      <c r="D12" s="31" t="s">
        <v>212</v>
      </c>
      <c r="E12" s="26" t="s">
        <v>199</v>
      </c>
      <c r="F12" s="28">
        <v>22.5</v>
      </c>
      <c r="G12" s="29"/>
    </row>
    <row r="13" s="17" customFormat="1" spans="1:7">
      <c r="A13" s="24">
        <v>11</v>
      </c>
      <c r="B13" s="30"/>
      <c r="C13" s="26" t="s">
        <v>213</v>
      </c>
      <c r="D13" s="31" t="s">
        <v>214</v>
      </c>
      <c r="E13" s="26" t="s">
        <v>199</v>
      </c>
      <c r="F13" s="28">
        <v>22.5</v>
      </c>
      <c r="G13" s="29"/>
    </row>
    <row r="14" s="17" customFormat="1" spans="1:7">
      <c r="A14" s="24">
        <v>12</v>
      </c>
      <c r="B14" s="30"/>
      <c r="C14" s="26" t="s">
        <v>215</v>
      </c>
      <c r="D14" s="31" t="s">
        <v>216</v>
      </c>
      <c r="E14" s="26" t="s">
        <v>217</v>
      </c>
      <c r="F14" s="28">
        <v>45</v>
      </c>
      <c r="G14" s="29"/>
    </row>
    <row r="15" s="17" customFormat="1" spans="1:7">
      <c r="A15" s="24">
        <v>13</v>
      </c>
      <c r="B15" s="30"/>
      <c r="C15" s="26" t="s">
        <v>218</v>
      </c>
      <c r="D15" s="31" t="s">
        <v>219</v>
      </c>
      <c r="E15" s="26" t="s">
        <v>30</v>
      </c>
      <c r="F15" s="28">
        <v>45</v>
      </c>
      <c r="G15" s="29"/>
    </row>
    <row r="16" s="17" customFormat="1" ht="21.6" spans="1:7">
      <c r="A16" s="24">
        <v>14</v>
      </c>
      <c r="B16" s="30"/>
      <c r="C16" s="26" t="s">
        <v>220</v>
      </c>
      <c r="D16" s="31" t="s">
        <v>221</v>
      </c>
      <c r="E16" s="26" t="s">
        <v>66</v>
      </c>
      <c r="F16" s="28">
        <v>22.5</v>
      </c>
      <c r="G16" s="29"/>
    </row>
    <row r="17" s="17" customFormat="1" ht="21.6" spans="1:7">
      <c r="A17" s="24">
        <v>15</v>
      </c>
      <c r="B17" s="30"/>
      <c r="C17" s="26" t="s">
        <v>222</v>
      </c>
      <c r="D17" s="31" t="s">
        <v>223</v>
      </c>
      <c r="E17" s="26" t="s">
        <v>66</v>
      </c>
      <c r="F17" s="28">
        <v>22.5</v>
      </c>
      <c r="G17" s="29"/>
    </row>
    <row r="18" s="17" customFormat="1" ht="21.6" spans="1:7">
      <c r="A18" s="24">
        <v>16</v>
      </c>
      <c r="B18" s="30"/>
      <c r="C18" s="26" t="s">
        <v>222</v>
      </c>
      <c r="D18" s="31" t="s">
        <v>224</v>
      </c>
      <c r="E18" s="26" t="s">
        <v>66</v>
      </c>
      <c r="F18" s="28">
        <v>22.5</v>
      </c>
      <c r="G18" s="1"/>
    </row>
    <row r="19" spans="1:7">
      <c r="A19" s="24">
        <v>17</v>
      </c>
      <c r="B19" s="30"/>
      <c r="C19" s="26" t="s">
        <v>225</v>
      </c>
      <c r="D19" s="31" t="s">
        <v>226</v>
      </c>
      <c r="E19" s="26" t="s">
        <v>227</v>
      </c>
      <c r="F19" s="28">
        <v>22.5</v>
      </c>
      <c r="G19" s="32"/>
    </row>
    <row r="20" spans="1:7">
      <c r="A20" s="24">
        <v>18</v>
      </c>
      <c r="B20" s="30"/>
      <c r="C20" s="26" t="s">
        <v>228</v>
      </c>
      <c r="D20" s="31" t="s">
        <v>229</v>
      </c>
      <c r="E20" s="26" t="s">
        <v>199</v>
      </c>
      <c r="F20" s="28">
        <v>0.9</v>
      </c>
      <c r="G20" s="32"/>
    </row>
    <row r="21" ht="43.2" spans="1:7">
      <c r="A21" s="24">
        <v>19</v>
      </c>
      <c r="B21" s="30"/>
      <c r="C21" s="26" t="s">
        <v>230</v>
      </c>
      <c r="D21" s="31" t="s">
        <v>231</v>
      </c>
      <c r="E21" s="26" t="s">
        <v>232</v>
      </c>
      <c r="F21" s="28">
        <v>22.5</v>
      </c>
      <c r="G21" s="32"/>
    </row>
    <row r="22" spans="1:7">
      <c r="A22" s="24">
        <v>20</v>
      </c>
      <c r="B22" s="30"/>
      <c r="C22" s="26" t="s">
        <v>233</v>
      </c>
      <c r="D22" s="31" t="s">
        <v>234</v>
      </c>
      <c r="E22" s="26" t="s">
        <v>232</v>
      </c>
      <c r="F22" s="28">
        <v>27</v>
      </c>
      <c r="G22" s="32"/>
    </row>
    <row r="23" spans="1:7">
      <c r="A23" s="24">
        <v>21</v>
      </c>
      <c r="B23" s="30"/>
      <c r="C23" s="26" t="s">
        <v>235</v>
      </c>
      <c r="D23" s="31" t="s">
        <v>236</v>
      </c>
      <c r="E23" s="26" t="s">
        <v>199</v>
      </c>
      <c r="F23" s="28">
        <v>22.5</v>
      </c>
      <c r="G23" s="32"/>
    </row>
    <row r="24" spans="1:7">
      <c r="A24" s="24">
        <v>22</v>
      </c>
      <c r="B24" s="30"/>
      <c r="C24" s="26" t="s">
        <v>235</v>
      </c>
      <c r="D24" s="31" t="s">
        <v>237</v>
      </c>
      <c r="E24" s="26" t="s">
        <v>199</v>
      </c>
      <c r="F24" s="28">
        <v>22.5</v>
      </c>
      <c r="G24" s="32"/>
    </row>
    <row r="25" ht="21.6" spans="1:7">
      <c r="A25" s="24">
        <v>23</v>
      </c>
      <c r="B25" s="30"/>
      <c r="C25" s="26" t="s">
        <v>238</v>
      </c>
      <c r="D25" s="31" t="s">
        <v>239</v>
      </c>
      <c r="E25" s="26" t="s">
        <v>66</v>
      </c>
      <c r="F25" s="28">
        <v>45</v>
      </c>
      <c r="G25" s="1"/>
    </row>
    <row r="26" spans="1:7">
      <c r="A26" s="24">
        <v>24</v>
      </c>
      <c r="B26" s="30"/>
      <c r="C26" s="26" t="s">
        <v>240</v>
      </c>
      <c r="D26" s="31" t="s">
        <v>241</v>
      </c>
      <c r="E26" s="26" t="s">
        <v>66</v>
      </c>
      <c r="F26" s="28">
        <v>22.5</v>
      </c>
      <c r="G26" s="32"/>
    </row>
    <row r="27" spans="1:7">
      <c r="A27" s="24">
        <v>25</v>
      </c>
      <c r="B27" s="30"/>
      <c r="C27" s="26" t="s">
        <v>242</v>
      </c>
      <c r="D27" s="31" t="s">
        <v>243</v>
      </c>
      <c r="E27" s="26" t="s">
        <v>66</v>
      </c>
      <c r="F27" s="28">
        <v>22.5</v>
      </c>
      <c r="G27" s="32"/>
    </row>
    <row r="28" spans="1:7">
      <c r="A28" s="24">
        <v>26</v>
      </c>
      <c r="B28" s="30"/>
      <c r="C28" s="26" t="s">
        <v>244</v>
      </c>
      <c r="D28" s="31" t="s">
        <v>245</v>
      </c>
      <c r="E28" s="26" t="s">
        <v>246</v>
      </c>
      <c r="F28" s="28">
        <v>22.5</v>
      </c>
      <c r="G28" s="32"/>
    </row>
    <row r="29" spans="1:7">
      <c r="A29" s="24">
        <v>27</v>
      </c>
      <c r="B29" s="30"/>
      <c r="C29" s="26" t="s">
        <v>247</v>
      </c>
      <c r="D29" s="31" t="s">
        <v>248</v>
      </c>
      <c r="E29" s="26" t="s">
        <v>33</v>
      </c>
      <c r="F29" s="28">
        <v>22.5</v>
      </c>
      <c r="G29" s="32"/>
    </row>
    <row r="30" ht="13.2" spans="1:7">
      <c r="A30" s="24">
        <v>28</v>
      </c>
      <c r="B30" s="30"/>
      <c r="C30" s="26" t="s">
        <v>249</v>
      </c>
      <c r="D30" s="31" t="s">
        <v>250</v>
      </c>
      <c r="E30" s="26" t="s">
        <v>77</v>
      </c>
      <c r="F30" s="28">
        <v>27</v>
      </c>
      <c r="G30" s="32"/>
    </row>
    <row r="31" spans="1:7">
      <c r="A31" s="24">
        <v>29</v>
      </c>
      <c r="B31" s="30"/>
      <c r="C31" s="26" t="s">
        <v>251</v>
      </c>
      <c r="D31" s="31" t="s">
        <v>252</v>
      </c>
      <c r="E31" s="26" t="s">
        <v>210</v>
      </c>
      <c r="F31" s="28">
        <v>27</v>
      </c>
      <c r="G31" s="32"/>
    </row>
    <row r="32" ht="21.6" spans="1:7">
      <c r="A32" s="24">
        <v>30</v>
      </c>
      <c r="B32" s="30"/>
      <c r="C32" s="26" t="s">
        <v>222</v>
      </c>
      <c r="D32" s="31" t="s">
        <v>253</v>
      </c>
      <c r="E32" s="26" t="s">
        <v>66</v>
      </c>
      <c r="F32" s="28">
        <v>22.5</v>
      </c>
      <c r="G32" s="1"/>
    </row>
    <row r="33" ht="21.6" spans="1:7">
      <c r="A33" s="24">
        <v>31</v>
      </c>
      <c r="B33" s="30"/>
      <c r="C33" s="26" t="s">
        <v>203</v>
      </c>
      <c r="D33" s="31" t="s">
        <v>254</v>
      </c>
      <c r="E33" s="26" t="s">
        <v>199</v>
      </c>
      <c r="F33" s="28">
        <v>27</v>
      </c>
      <c r="G33" s="32"/>
    </row>
    <row r="34" ht="21.6" spans="1:7">
      <c r="A34" s="24">
        <v>32</v>
      </c>
      <c r="B34" s="30"/>
      <c r="C34" s="26" t="s">
        <v>203</v>
      </c>
      <c r="D34" s="31" t="s">
        <v>255</v>
      </c>
      <c r="E34" s="26" t="s">
        <v>199</v>
      </c>
      <c r="F34" s="28">
        <v>22.5</v>
      </c>
      <c r="G34" s="32"/>
    </row>
    <row r="35" ht="32.4" spans="1:7">
      <c r="A35" s="24">
        <v>33</v>
      </c>
      <c r="B35" s="30"/>
      <c r="C35" s="26" t="s">
        <v>256</v>
      </c>
      <c r="D35" s="31" t="s">
        <v>257</v>
      </c>
      <c r="E35" s="26" t="s">
        <v>66</v>
      </c>
      <c r="F35" s="28">
        <v>22.5</v>
      </c>
      <c r="G35" s="32"/>
    </row>
    <row r="36" ht="21.6" spans="1:7">
      <c r="A36" s="24">
        <v>34</v>
      </c>
      <c r="B36" s="30"/>
      <c r="C36" s="26" t="s">
        <v>258</v>
      </c>
      <c r="D36" s="31" t="s">
        <v>259</v>
      </c>
      <c r="E36" s="26" t="s">
        <v>66</v>
      </c>
      <c r="F36" s="28">
        <v>22.5</v>
      </c>
      <c r="G36" s="32"/>
    </row>
    <row r="37" ht="21.6" spans="1:7">
      <c r="A37" s="24">
        <v>35</v>
      </c>
      <c r="B37" s="30"/>
      <c r="C37" s="26" t="s">
        <v>260</v>
      </c>
      <c r="D37" s="31" t="s">
        <v>261</v>
      </c>
      <c r="E37" s="26" t="s">
        <v>66</v>
      </c>
      <c r="F37" s="28">
        <v>22.5</v>
      </c>
      <c r="G37" s="32"/>
    </row>
    <row r="38" spans="1:7">
      <c r="A38" s="24">
        <v>36</v>
      </c>
      <c r="B38" s="30"/>
      <c r="C38" s="26" t="s">
        <v>262</v>
      </c>
      <c r="D38" s="31" t="s">
        <v>263</v>
      </c>
      <c r="E38" s="26" t="s">
        <v>66</v>
      </c>
      <c r="F38" s="28">
        <v>22.5</v>
      </c>
      <c r="G38" s="32"/>
    </row>
    <row r="39" ht="21.6" spans="1:7">
      <c r="A39" s="24">
        <v>37</v>
      </c>
      <c r="B39" s="30"/>
      <c r="C39" s="26" t="s">
        <v>264</v>
      </c>
      <c r="D39" s="31" t="s">
        <v>265</v>
      </c>
      <c r="E39" s="26" t="s">
        <v>36</v>
      </c>
      <c r="F39" s="28">
        <v>22.5</v>
      </c>
      <c r="G39" s="32"/>
    </row>
    <row r="40" ht="21.6" spans="1:7">
      <c r="A40" s="24">
        <v>38</v>
      </c>
      <c r="B40" s="30"/>
      <c r="C40" s="26" t="s">
        <v>266</v>
      </c>
      <c r="D40" s="31" t="s">
        <v>267</v>
      </c>
      <c r="E40" s="26" t="s">
        <v>36</v>
      </c>
      <c r="F40" s="28">
        <v>22.5</v>
      </c>
      <c r="G40" s="32"/>
    </row>
    <row r="41" ht="54" spans="1:7">
      <c r="A41" s="24">
        <v>39</v>
      </c>
      <c r="B41" s="30"/>
      <c r="C41" s="26" t="s">
        <v>268</v>
      </c>
      <c r="D41" s="31" t="s">
        <v>269</v>
      </c>
      <c r="E41" s="26" t="s">
        <v>36</v>
      </c>
      <c r="F41" s="28">
        <v>67.5</v>
      </c>
      <c r="G41" s="32"/>
    </row>
    <row r="42" spans="1:7">
      <c r="A42" s="24">
        <v>40</v>
      </c>
      <c r="B42" s="30"/>
      <c r="C42" s="26" t="s">
        <v>270</v>
      </c>
      <c r="D42" s="31" t="s">
        <v>271</v>
      </c>
      <c r="E42" s="26" t="s">
        <v>272</v>
      </c>
      <c r="F42" s="28">
        <v>90</v>
      </c>
      <c r="G42" s="32"/>
    </row>
    <row r="43" ht="21.6" spans="1:7">
      <c r="A43" s="24">
        <v>41</v>
      </c>
      <c r="B43" s="30"/>
      <c r="C43" s="26" t="s">
        <v>273</v>
      </c>
      <c r="D43" s="31" t="s">
        <v>274</v>
      </c>
      <c r="E43" s="26" t="s">
        <v>36</v>
      </c>
      <c r="F43" s="28">
        <v>90</v>
      </c>
      <c r="G43" s="1"/>
    </row>
    <row r="44" ht="21.6" spans="1:7">
      <c r="A44" s="24">
        <v>42</v>
      </c>
      <c r="B44" s="30"/>
      <c r="C44" s="26" t="s">
        <v>275</v>
      </c>
      <c r="D44" s="31" t="s">
        <v>276</v>
      </c>
      <c r="E44" s="26" t="s">
        <v>36</v>
      </c>
      <c r="F44" s="28">
        <v>1.8</v>
      </c>
      <c r="G44" s="32"/>
    </row>
    <row r="45" spans="1:7">
      <c r="A45" s="24">
        <v>43</v>
      </c>
      <c r="B45" s="30"/>
      <c r="C45" s="26" t="s">
        <v>277</v>
      </c>
      <c r="D45" s="31" t="s">
        <v>278</v>
      </c>
      <c r="E45" s="26" t="s">
        <v>199</v>
      </c>
      <c r="F45" s="28">
        <v>135</v>
      </c>
      <c r="G45" s="32"/>
    </row>
    <row r="46" spans="1:7">
      <c r="A46" s="24">
        <v>44</v>
      </c>
      <c r="B46" s="30"/>
      <c r="C46" s="26" t="s">
        <v>277</v>
      </c>
      <c r="D46" s="31" t="s">
        <v>279</v>
      </c>
      <c r="E46" s="26" t="s">
        <v>199</v>
      </c>
      <c r="F46" s="28">
        <v>135</v>
      </c>
      <c r="G46" s="32"/>
    </row>
    <row r="47" ht="21.6" spans="1:7">
      <c r="A47" s="24">
        <v>45</v>
      </c>
      <c r="B47" s="30"/>
      <c r="C47" s="26" t="s">
        <v>280</v>
      </c>
      <c r="D47" s="31" t="s">
        <v>281</v>
      </c>
      <c r="E47" s="26" t="s">
        <v>66</v>
      </c>
      <c r="F47" s="28">
        <v>180</v>
      </c>
      <c r="G47" s="32"/>
    </row>
    <row r="48" ht="64.8" spans="1:7">
      <c r="A48" s="24">
        <v>46</v>
      </c>
      <c r="B48" s="30"/>
      <c r="C48" s="26" t="s">
        <v>282</v>
      </c>
      <c r="D48" s="31" t="s">
        <v>283</v>
      </c>
      <c r="E48" s="26" t="s">
        <v>36</v>
      </c>
      <c r="F48" s="28">
        <v>22.5</v>
      </c>
      <c r="G48" s="32"/>
    </row>
    <row r="49" ht="21.6" spans="1:7">
      <c r="A49" s="24">
        <v>47</v>
      </c>
      <c r="B49" s="30"/>
      <c r="C49" s="26" t="s">
        <v>284</v>
      </c>
      <c r="D49" s="31" t="s">
        <v>285</v>
      </c>
      <c r="E49" s="26" t="s">
        <v>199</v>
      </c>
      <c r="F49" s="28">
        <v>45</v>
      </c>
      <c r="G49" s="32"/>
    </row>
    <row r="50" ht="43.2" spans="1:7">
      <c r="A50" s="24">
        <v>48</v>
      </c>
      <c r="B50" s="30"/>
      <c r="C50" s="26" t="s">
        <v>201</v>
      </c>
      <c r="D50" s="31" t="s">
        <v>286</v>
      </c>
      <c r="E50" s="26" t="s">
        <v>66</v>
      </c>
      <c r="F50" s="28">
        <v>45</v>
      </c>
      <c r="G50" s="32"/>
    </row>
    <row r="51" spans="1:6">
      <c r="A51" s="24">
        <v>49</v>
      </c>
      <c r="B51" s="30"/>
      <c r="C51" s="26" t="s">
        <v>287</v>
      </c>
      <c r="D51" s="31" t="s">
        <v>288</v>
      </c>
      <c r="E51" s="26" t="s">
        <v>66</v>
      </c>
      <c r="F51" s="28">
        <v>45</v>
      </c>
    </row>
    <row r="52" ht="43.2" spans="1:7">
      <c r="A52" s="24">
        <v>50</v>
      </c>
      <c r="B52" s="30"/>
      <c r="C52" s="26" t="s">
        <v>201</v>
      </c>
      <c r="D52" s="31" t="s">
        <v>289</v>
      </c>
      <c r="E52" s="26" t="s">
        <v>66</v>
      </c>
      <c r="F52" s="28">
        <v>67.5</v>
      </c>
      <c r="G52" s="32"/>
    </row>
    <row r="53" spans="1:6">
      <c r="A53" s="24">
        <v>51</v>
      </c>
      <c r="B53" s="30"/>
      <c r="C53" s="26" t="s">
        <v>290</v>
      </c>
      <c r="D53" s="31" t="s">
        <v>291</v>
      </c>
      <c r="E53" s="26" t="s">
        <v>292</v>
      </c>
      <c r="F53" s="28">
        <v>22.5</v>
      </c>
    </row>
    <row r="54" spans="1:6">
      <c r="A54" s="24">
        <v>52</v>
      </c>
      <c r="B54" s="30"/>
      <c r="C54" s="26" t="s">
        <v>293</v>
      </c>
      <c r="D54" s="31" t="s">
        <v>294</v>
      </c>
      <c r="E54" s="26" t="s">
        <v>66</v>
      </c>
      <c r="F54" s="28">
        <v>22.5</v>
      </c>
    </row>
    <row r="55" spans="1:6">
      <c r="A55" s="24">
        <v>53</v>
      </c>
      <c r="B55" s="30"/>
      <c r="C55" s="26" t="s">
        <v>295</v>
      </c>
      <c r="D55" s="31" t="s">
        <v>296</v>
      </c>
      <c r="E55" s="26" t="s">
        <v>199</v>
      </c>
      <c r="F55" s="28">
        <v>22.5</v>
      </c>
    </row>
    <row r="56" ht="54" spans="1:6">
      <c r="A56" s="24">
        <v>54</v>
      </c>
      <c r="B56" s="30"/>
      <c r="C56" s="26" t="s">
        <v>297</v>
      </c>
      <c r="D56" s="31" t="s">
        <v>298</v>
      </c>
      <c r="E56" s="26" t="s">
        <v>299</v>
      </c>
      <c r="F56" s="28">
        <v>22.5</v>
      </c>
    </row>
    <row r="57" spans="1:6">
      <c r="A57" s="24">
        <v>55</v>
      </c>
      <c r="B57" s="30"/>
      <c r="C57" s="26" t="s">
        <v>300</v>
      </c>
      <c r="D57" s="31" t="s">
        <v>301</v>
      </c>
      <c r="E57" s="26" t="s">
        <v>30</v>
      </c>
      <c r="F57" s="28">
        <v>45</v>
      </c>
    </row>
    <row r="58" ht="21.6" spans="1:7">
      <c r="A58" s="24">
        <v>56</v>
      </c>
      <c r="B58" s="30"/>
      <c r="C58" s="26" t="s">
        <v>302</v>
      </c>
      <c r="D58" s="31" t="s">
        <v>303</v>
      </c>
      <c r="E58" s="26" t="s">
        <v>66</v>
      </c>
      <c r="F58" s="28">
        <v>22.5</v>
      </c>
      <c r="G58" s="32"/>
    </row>
    <row r="59" ht="21.6" spans="1:6">
      <c r="A59" s="24">
        <v>57</v>
      </c>
      <c r="B59" s="30"/>
      <c r="C59" s="26" t="s">
        <v>304</v>
      </c>
      <c r="D59" s="31" t="s">
        <v>305</v>
      </c>
      <c r="E59" s="26" t="s">
        <v>66</v>
      </c>
      <c r="F59" s="28">
        <v>22.5</v>
      </c>
    </row>
    <row r="60" spans="1:6">
      <c r="A60" s="24">
        <v>58</v>
      </c>
      <c r="B60" s="30"/>
      <c r="C60" s="26" t="s">
        <v>306</v>
      </c>
      <c r="D60" s="31" t="s">
        <v>307</v>
      </c>
      <c r="E60" s="26" t="s">
        <v>308</v>
      </c>
      <c r="F60" s="28">
        <v>22.5</v>
      </c>
    </row>
    <row r="61" spans="1:6">
      <c r="A61" s="24">
        <v>59</v>
      </c>
      <c r="B61" s="30"/>
      <c r="C61" s="26" t="s">
        <v>309</v>
      </c>
      <c r="D61" s="31" t="s">
        <v>310</v>
      </c>
      <c r="E61" s="26" t="s">
        <v>217</v>
      </c>
      <c r="F61" s="28">
        <v>1.8</v>
      </c>
    </row>
    <row r="62" ht="75.6" spans="1:6">
      <c r="A62" s="24">
        <v>60</v>
      </c>
      <c r="B62" s="30"/>
      <c r="C62" s="26" t="s">
        <v>311</v>
      </c>
      <c r="D62" s="31" t="s">
        <v>312</v>
      </c>
      <c r="E62" s="26" t="s">
        <v>36</v>
      </c>
      <c r="F62" s="28">
        <v>22.5</v>
      </c>
    </row>
    <row r="63" ht="32.4" spans="1:6">
      <c r="A63" s="24">
        <v>61</v>
      </c>
      <c r="B63" s="30"/>
      <c r="C63" s="26" t="s">
        <v>313</v>
      </c>
      <c r="D63" s="31" t="s">
        <v>314</v>
      </c>
      <c r="E63" s="26" t="s">
        <v>66</v>
      </c>
      <c r="F63" s="28">
        <v>22.5</v>
      </c>
    </row>
    <row r="64" spans="1:6">
      <c r="A64" s="24">
        <v>62</v>
      </c>
      <c r="B64" s="30"/>
      <c r="C64" s="26" t="s">
        <v>315</v>
      </c>
      <c r="D64" s="31" t="s">
        <v>316</v>
      </c>
      <c r="E64" s="26" t="s">
        <v>66</v>
      </c>
      <c r="F64" s="28">
        <v>22.5</v>
      </c>
    </row>
    <row r="65" ht="21.6" spans="1:7">
      <c r="A65" s="24">
        <v>63</v>
      </c>
      <c r="B65" s="30"/>
      <c r="C65" s="26" t="s">
        <v>317</v>
      </c>
      <c r="D65" s="31" t="s">
        <v>318</v>
      </c>
      <c r="E65" s="26" t="s">
        <v>66</v>
      </c>
      <c r="F65" s="28">
        <v>22.5</v>
      </c>
      <c r="G65" s="32"/>
    </row>
    <row r="66" ht="21.6" spans="1:7">
      <c r="A66" s="24">
        <v>64</v>
      </c>
      <c r="B66" s="30"/>
      <c r="C66" s="26" t="s">
        <v>317</v>
      </c>
      <c r="D66" s="31" t="s">
        <v>319</v>
      </c>
      <c r="E66" s="26" t="s">
        <v>66</v>
      </c>
      <c r="F66" s="28">
        <v>22.5</v>
      </c>
      <c r="G66" s="32"/>
    </row>
    <row r="67" spans="1:6">
      <c r="A67" s="24">
        <v>65</v>
      </c>
      <c r="B67" s="30"/>
      <c r="C67" s="26" t="s">
        <v>320</v>
      </c>
      <c r="D67" s="31" t="s">
        <v>321</v>
      </c>
      <c r="E67" s="26" t="s">
        <v>322</v>
      </c>
      <c r="F67" s="28">
        <v>22.5</v>
      </c>
    </row>
    <row r="68" ht="32.4" spans="1:7">
      <c r="A68" s="24">
        <v>66</v>
      </c>
      <c r="B68" s="30"/>
      <c r="C68" s="26" t="s">
        <v>323</v>
      </c>
      <c r="D68" s="31" t="s">
        <v>324</v>
      </c>
      <c r="E68" s="26" t="s">
        <v>36</v>
      </c>
      <c r="F68" s="28">
        <v>22.5</v>
      </c>
      <c r="G68" s="32"/>
    </row>
    <row r="69" ht="21.6" spans="1:7">
      <c r="A69" s="24">
        <v>67</v>
      </c>
      <c r="B69" s="30"/>
      <c r="C69" s="26" t="s">
        <v>325</v>
      </c>
      <c r="D69" s="31" t="s">
        <v>326</v>
      </c>
      <c r="E69" s="26" t="s">
        <v>66</v>
      </c>
      <c r="F69" s="28">
        <v>153</v>
      </c>
      <c r="G69" s="32"/>
    </row>
    <row r="70" ht="21.6" spans="1:7">
      <c r="A70" s="24">
        <v>68</v>
      </c>
      <c r="B70" s="30"/>
      <c r="C70" s="26" t="s">
        <v>325</v>
      </c>
      <c r="D70" s="31" t="s">
        <v>327</v>
      </c>
      <c r="E70" s="26" t="s">
        <v>66</v>
      </c>
      <c r="F70" s="28">
        <v>45</v>
      </c>
      <c r="G70" s="32"/>
    </row>
    <row r="71" ht="21.6" spans="1:7">
      <c r="A71" s="24">
        <v>69</v>
      </c>
      <c r="B71" s="30"/>
      <c r="C71" s="26" t="s">
        <v>328</v>
      </c>
      <c r="D71" s="31" t="s">
        <v>329</v>
      </c>
      <c r="E71" s="26" t="s">
        <v>66</v>
      </c>
      <c r="F71" s="28">
        <v>45</v>
      </c>
      <c r="G71" s="32"/>
    </row>
    <row r="72" ht="21.6" spans="1:7">
      <c r="A72" s="24">
        <v>70</v>
      </c>
      <c r="B72" s="30"/>
      <c r="C72" s="26" t="s">
        <v>328</v>
      </c>
      <c r="D72" s="31" t="s">
        <v>330</v>
      </c>
      <c r="E72" s="26" t="s">
        <v>66</v>
      </c>
      <c r="F72" s="28">
        <v>180</v>
      </c>
      <c r="G72" s="32"/>
    </row>
    <row r="73" ht="21.6" spans="1:7">
      <c r="A73" s="24">
        <v>71</v>
      </c>
      <c r="B73" s="30"/>
      <c r="C73" s="26" t="s">
        <v>331</v>
      </c>
      <c r="D73" s="31" t="s">
        <v>332</v>
      </c>
      <c r="E73" s="26" t="s">
        <v>66</v>
      </c>
      <c r="F73" s="28">
        <v>67.5</v>
      </c>
      <c r="G73" s="32"/>
    </row>
    <row r="74" ht="21.6" spans="1:7">
      <c r="A74" s="24">
        <v>72</v>
      </c>
      <c r="B74" s="30"/>
      <c r="C74" s="26" t="s">
        <v>331</v>
      </c>
      <c r="D74" s="31" t="s">
        <v>333</v>
      </c>
      <c r="E74" s="26" t="s">
        <v>66</v>
      </c>
      <c r="F74" s="28">
        <v>4.5</v>
      </c>
      <c r="G74" s="32"/>
    </row>
    <row r="75" ht="21.6" spans="1:7">
      <c r="A75" s="24">
        <v>73</v>
      </c>
      <c r="B75" s="30"/>
      <c r="C75" s="26" t="s">
        <v>334</v>
      </c>
      <c r="D75" s="31" t="s">
        <v>335</v>
      </c>
      <c r="E75" s="26" t="s">
        <v>232</v>
      </c>
      <c r="F75" s="28">
        <v>22.5</v>
      </c>
      <c r="G75" s="32"/>
    </row>
    <row r="76" ht="21.6" spans="1:7">
      <c r="A76" s="24">
        <v>74</v>
      </c>
      <c r="B76" s="30"/>
      <c r="C76" s="26" t="s">
        <v>222</v>
      </c>
      <c r="D76" s="31" t="s">
        <v>336</v>
      </c>
      <c r="E76" s="26" t="s">
        <v>66</v>
      </c>
      <c r="F76" s="28">
        <v>22.5</v>
      </c>
      <c r="G76" s="32"/>
    </row>
    <row r="77" ht="21.6" spans="1:7">
      <c r="A77" s="24">
        <v>75</v>
      </c>
      <c r="B77" s="30"/>
      <c r="C77" s="26" t="s">
        <v>337</v>
      </c>
      <c r="D77" s="31" t="s">
        <v>338</v>
      </c>
      <c r="E77" s="26" t="s">
        <v>66</v>
      </c>
      <c r="F77" s="28">
        <v>90</v>
      </c>
      <c r="G77" s="32"/>
    </row>
    <row r="78" ht="21.6" spans="1:7">
      <c r="A78" s="24">
        <v>76</v>
      </c>
      <c r="B78" s="30"/>
      <c r="C78" s="26" t="s">
        <v>337</v>
      </c>
      <c r="D78" s="31" t="s">
        <v>339</v>
      </c>
      <c r="E78" s="26" t="s">
        <v>66</v>
      </c>
      <c r="F78" s="28">
        <v>9</v>
      </c>
      <c r="G78" s="32"/>
    </row>
    <row r="79" ht="21.6" spans="1:7">
      <c r="A79" s="24">
        <v>77</v>
      </c>
      <c r="B79" s="30"/>
      <c r="C79" s="26" t="s">
        <v>340</v>
      </c>
      <c r="D79" s="31" t="s">
        <v>341</v>
      </c>
      <c r="E79" s="26" t="s">
        <v>66</v>
      </c>
      <c r="F79" s="28">
        <v>54</v>
      </c>
      <c r="G79" s="32"/>
    </row>
    <row r="80" ht="21.6" spans="1:7">
      <c r="A80" s="24">
        <v>78</v>
      </c>
      <c r="B80" s="30"/>
      <c r="C80" s="26" t="s">
        <v>340</v>
      </c>
      <c r="D80" s="31" t="s">
        <v>342</v>
      </c>
      <c r="E80" s="26" t="s">
        <v>66</v>
      </c>
      <c r="F80" s="28">
        <v>54</v>
      </c>
      <c r="G80" s="32"/>
    </row>
    <row r="81" ht="21.6" spans="1:6">
      <c r="A81" s="24">
        <v>79</v>
      </c>
      <c r="B81" s="30"/>
      <c r="C81" s="26" t="s">
        <v>343</v>
      </c>
      <c r="D81" s="31" t="s">
        <v>344</v>
      </c>
      <c r="E81" s="26" t="s">
        <v>66</v>
      </c>
      <c r="F81" s="28">
        <v>1.8</v>
      </c>
    </row>
    <row r="82" ht="32.4" spans="1:6">
      <c r="A82" s="24">
        <v>80</v>
      </c>
      <c r="B82" s="30"/>
      <c r="C82" s="26" t="s">
        <v>345</v>
      </c>
      <c r="D82" s="31" t="s">
        <v>346</v>
      </c>
      <c r="E82" s="26" t="s">
        <v>36</v>
      </c>
      <c r="F82" s="28">
        <v>1.8</v>
      </c>
    </row>
    <row r="83" ht="32.4" spans="1:6">
      <c r="A83" s="24">
        <v>81</v>
      </c>
      <c r="B83" s="30"/>
      <c r="C83" s="26" t="s">
        <v>347</v>
      </c>
      <c r="D83" s="31" t="s">
        <v>348</v>
      </c>
      <c r="E83" s="26" t="s">
        <v>30</v>
      </c>
      <c r="F83" s="28">
        <v>0.9</v>
      </c>
    </row>
    <row r="84" spans="1:6">
      <c r="A84" s="24">
        <v>82</v>
      </c>
      <c r="B84" s="30"/>
      <c r="C84" s="26" t="s">
        <v>349</v>
      </c>
      <c r="D84" s="31" t="s">
        <v>350</v>
      </c>
      <c r="E84" s="26" t="s">
        <v>351</v>
      </c>
      <c r="F84" s="28">
        <v>45</v>
      </c>
    </row>
    <row r="85" ht="21.6" spans="1:6">
      <c r="A85" s="24">
        <v>83</v>
      </c>
      <c r="B85" s="30"/>
      <c r="C85" s="26" t="s">
        <v>352</v>
      </c>
      <c r="D85" s="31" t="s">
        <v>353</v>
      </c>
      <c r="E85" s="26" t="s">
        <v>227</v>
      </c>
      <c r="F85" s="28">
        <v>1.8</v>
      </c>
    </row>
    <row r="86" ht="21.6" spans="1:6">
      <c r="A86" s="24">
        <v>84</v>
      </c>
      <c r="B86" s="30"/>
      <c r="C86" s="26" t="s">
        <v>354</v>
      </c>
      <c r="D86" s="31" t="s">
        <v>355</v>
      </c>
      <c r="E86" s="26" t="s">
        <v>356</v>
      </c>
      <c r="F86" s="28">
        <v>22.5</v>
      </c>
    </row>
    <row r="87" ht="21.6" spans="1:6">
      <c r="A87" s="24">
        <v>85</v>
      </c>
      <c r="B87" s="30"/>
      <c r="C87" s="26" t="s">
        <v>357</v>
      </c>
      <c r="D87" s="31" t="s">
        <v>358</v>
      </c>
      <c r="E87" s="26" t="s">
        <v>66</v>
      </c>
      <c r="F87" s="28">
        <v>1.8</v>
      </c>
    </row>
    <row r="88" ht="32.4" spans="1:6">
      <c r="A88" s="24">
        <v>86</v>
      </c>
      <c r="B88" s="30"/>
      <c r="C88" s="26" t="s">
        <v>359</v>
      </c>
      <c r="D88" s="31" t="s">
        <v>360</v>
      </c>
      <c r="E88" s="26" t="s">
        <v>66</v>
      </c>
      <c r="F88" s="28">
        <v>0.9</v>
      </c>
    </row>
    <row r="89" ht="43.2" spans="1:6">
      <c r="A89" s="24">
        <v>87</v>
      </c>
      <c r="B89" s="30"/>
      <c r="C89" s="26" t="s">
        <v>361</v>
      </c>
      <c r="D89" s="31" t="s">
        <v>362</v>
      </c>
      <c r="E89" s="26" t="s">
        <v>66</v>
      </c>
      <c r="F89" s="28">
        <v>0.9</v>
      </c>
    </row>
    <row r="90" ht="32.4" spans="1:7">
      <c r="A90" s="24">
        <v>88</v>
      </c>
      <c r="B90" s="33"/>
      <c r="C90" s="26" t="s">
        <v>363</v>
      </c>
      <c r="D90" s="31" t="s">
        <v>364</v>
      </c>
      <c r="E90" s="26" t="s">
        <v>66</v>
      </c>
      <c r="F90" s="28">
        <v>0.9</v>
      </c>
      <c r="G90" s="32"/>
    </row>
    <row r="91" spans="1:6">
      <c r="A91" s="24">
        <v>89</v>
      </c>
      <c r="B91" s="25" t="s">
        <v>365</v>
      </c>
      <c r="C91" s="26" t="s">
        <v>366</v>
      </c>
      <c r="D91" s="31" t="s">
        <v>367</v>
      </c>
      <c r="E91" s="26" t="s">
        <v>292</v>
      </c>
      <c r="F91" s="28">
        <v>0.9</v>
      </c>
    </row>
    <row r="92" ht="21.6" spans="1:7">
      <c r="A92" s="24">
        <v>90</v>
      </c>
      <c r="B92" s="30"/>
      <c r="C92" s="26" t="s">
        <v>203</v>
      </c>
      <c r="D92" s="31" t="s">
        <v>368</v>
      </c>
      <c r="E92" s="26" t="s">
        <v>199</v>
      </c>
      <c r="F92" s="28">
        <v>0.9</v>
      </c>
      <c r="G92" s="32"/>
    </row>
    <row r="93" ht="21.6" spans="1:7">
      <c r="A93" s="24">
        <v>91</v>
      </c>
      <c r="B93" s="30"/>
      <c r="C93" s="26" t="s">
        <v>203</v>
      </c>
      <c r="D93" s="31" t="s">
        <v>369</v>
      </c>
      <c r="E93" s="26" t="s">
        <v>199</v>
      </c>
      <c r="F93" s="28">
        <v>0.9</v>
      </c>
      <c r="G93" s="32"/>
    </row>
    <row r="94" ht="21.6" spans="1:6">
      <c r="A94" s="24">
        <v>92</v>
      </c>
      <c r="B94" s="30"/>
      <c r="C94" s="26" t="s">
        <v>370</v>
      </c>
      <c r="D94" s="31" t="s">
        <v>371</v>
      </c>
      <c r="E94" s="26" t="s">
        <v>36</v>
      </c>
      <c r="F94" s="28">
        <v>22.5</v>
      </c>
    </row>
    <row r="95" ht="21.6" spans="1:6">
      <c r="A95" s="24">
        <v>93</v>
      </c>
      <c r="B95" s="30"/>
      <c r="C95" s="26" t="s">
        <v>372</v>
      </c>
      <c r="D95" s="31" t="s">
        <v>373</v>
      </c>
      <c r="E95" s="26" t="s">
        <v>199</v>
      </c>
      <c r="F95" s="28">
        <v>0.9</v>
      </c>
    </row>
    <row r="96" ht="21.6" spans="1:6">
      <c r="A96" s="24">
        <v>94</v>
      </c>
      <c r="B96" s="30"/>
      <c r="C96" s="26" t="s">
        <v>374</v>
      </c>
      <c r="D96" s="31" t="s">
        <v>375</v>
      </c>
      <c r="E96" s="26" t="s">
        <v>66</v>
      </c>
      <c r="F96" s="28">
        <v>0.9</v>
      </c>
    </row>
    <row r="97" ht="21.6" spans="1:6">
      <c r="A97" s="24">
        <v>95</v>
      </c>
      <c r="B97" s="30"/>
      <c r="C97" s="26" t="s">
        <v>376</v>
      </c>
      <c r="D97" s="31" t="s">
        <v>377</v>
      </c>
      <c r="E97" s="26" t="s">
        <v>36</v>
      </c>
      <c r="F97" s="28">
        <v>0.9</v>
      </c>
    </row>
    <row r="98" ht="21.6" spans="1:6">
      <c r="A98" s="24">
        <v>96</v>
      </c>
      <c r="B98" s="30"/>
      <c r="C98" s="26" t="s">
        <v>378</v>
      </c>
      <c r="D98" s="31" t="s">
        <v>379</v>
      </c>
      <c r="E98" s="26" t="s">
        <v>66</v>
      </c>
      <c r="F98" s="28">
        <v>0.9</v>
      </c>
    </row>
    <row r="99" spans="1:6">
      <c r="A99" s="24">
        <v>97</v>
      </c>
      <c r="B99" s="30"/>
      <c r="C99" s="26" t="s">
        <v>380</v>
      </c>
      <c r="D99" s="31" t="s">
        <v>381</v>
      </c>
      <c r="E99" s="26" t="s">
        <v>66</v>
      </c>
      <c r="F99" s="28">
        <v>1.8</v>
      </c>
    </row>
    <row r="100" ht="32.4" spans="1:6">
      <c r="A100" s="24">
        <v>98</v>
      </c>
      <c r="B100" s="30"/>
      <c r="C100" s="26" t="s">
        <v>382</v>
      </c>
      <c r="D100" s="31" t="s">
        <v>383</v>
      </c>
      <c r="E100" s="26" t="s">
        <v>384</v>
      </c>
      <c r="F100" s="28">
        <v>45</v>
      </c>
    </row>
    <row r="101" ht="21.6" spans="1:6">
      <c r="A101" s="24">
        <v>99</v>
      </c>
      <c r="B101" s="30"/>
      <c r="C101" s="26" t="s">
        <v>385</v>
      </c>
      <c r="D101" s="31" t="s">
        <v>386</v>
      </c>
      <c r="E101" s="26" t="s">
        <v>66</v>
      </c>
      <c r="F101" s="28">
        <v>0.9</v>
      </c>
    </row>
    <row r="102" ht="21.6" spans="1:6">
      <c r="A102" s="24">
        <v>100</v>
      </c>
      <c r="B102" s="30"/>
      <c r="C102" s="26" t="s">
        <v>387</v>
      </c>
      <c r="D102" s="31" t="s">
        <v>388</v>
      </c>
      <c r="E102" s="26" t="s">
        <v>199</v>
      </c>
      <c r="F102" s="28">
        <v>22.5</v>
      </c>
    </row>
    <row r="103" spans="1:7">
      <c r="A103" s="24">
        <v>101</v>
      </c>
      <c r="B103" s="30"/>
      <c r="C103" s="26" t="s">
        <v>197</v>
      </c>
      <c r="D103" s="31" t="s">
        <v>389</v>
      </c>
      <c r="E103" s="26" t="s">
        <v>199</v>
      </c>
      <c r="F103" s="28">
        <v>22.5</v>
      </c>
      <c r="G103" s="32"/>
    </row>
    <row r="104" spans="1:7">
      <c r="A104" s="24">
        <v>102</v>
      </c>
      <c r="B104" s="30"/>
      <c r="C104" s="26" t="s">
        <v>206</v>
      </c>
      <c r="D104" s="31" t="s">
        <v>390</v>
      </c>
      <c r="E104" s="26" t="s">
        <v>66</v>
      </c>
      <c r="F104" s="28">
        <v>22.5</v>
      </c>
      <c r="G104" s="32"/>
    </row>
    <row r="105" ht="32.4" spans="1:7">
      <c r="A105" s="24">
        <v>103</v>
      </c>
      <c r="B105" s="30"/>
      <c r="C105" s="26" t="s">
        <v>203</v>
      </c>
      <c r="D105" s="31" t="s">
        <v>391</v>
      </c>
      <c r="E105" s="26" t="s">
        <v>199</v>
      </c>
      <c r="F105" s="28">
        <v>0.9</v>
      </c>
      <c r="G105" s="32"/>
    </row>
    <row r="106" ht="21.6" spans="1:6">
      <c r="A106" s="24">
        <v>104</v>
      </c>
      <c r="B106" s="30"/>
      <c r="C106" s="26" t="s">
        <v>392</v>
      </c>
      <c r="D106" s="31" t="s">
        <v>393</v>
      </c>
      <c r="E106" s="26" t="s">
        <v>227</v>
      </c>
      <c r="F106" s="28">
        <v>13.5</v>
      </c>
    </row>
    <row r="107" spans="1:6">
      <c r="A107" s="24">
        <v>105</v>
      </c>
      <c r="B107" s="30"/>
      <c r="C107" s="26" t="s">
        <v>394</v>
      </c>
      <c r="D107" s="31" t="s">
        <v>395</v>
      </c>
      <c r="E107" s="26" t="s">
        <v>36</v>
      </c>
      <c r="F107" s="28">
        <v>1.8</v>
      </c>
    </row>
    <row r="108" ht="21.6" spans="1:7">
      <c r="A108" s="24">
        <v>106</v>
      </c>
      <c r="B108" s="30"/>
      <c r="C108" s="26" t="s">
        <v>203</v>
      </c>
      <c r="D108" s="31" t="s">
        <v>396</v>
      </c>
      <c r="E108" s="26" t="s">
        <v>199</v>
      </c>
      <c r="F108" s="28">
        <v>0.9</v>
      </c>
      <c r="G108" s="32"/>
    </row>
    <row r="109" ht="21.6" spans="1:7">
      <c r="A109" s="24">
        <v>107</v>
      </c>
      <c r="B109" s="30"/>
      <c r="C109" s="26" t="s">
        <v>206</v>
      </c>
      <c r="D109" s="31" t="s">
        <v>397</v>
      </c>
      <c r="E109" s="26" t="s">
        <v>66</v>
      </c>
      <c r="F109" s="28">
        <v>0.9</v>
      </c>
      <c r="G109" s="32"/>
    </row>
    <row r="110" spans="1:6">
      <c r="A110" s="24">
        <v>108</v>
      </c>
      <c r="B110" s="30"/>
      <c r="C110" s="26" t="s">
        <v>398</v>
      </c>
      <c r="D110" s="31" t="s">
        <v>399</v>
      </c>
      <c r="E110" s="26" t="s">
        <v>36</v>
      </c>
      <c r="F110" s="28">
        <v>1.8</v>
      </c>
    </row>
    <row r="111" ht="21.6" spans="1:6">
      <c r="A111" s="24">
        <v>109</v>
      </c>
      <c r="B111" s="30"/>
      <c r="C111" s="26" t="s">
        <v>400</v>
      </c>
      <c r="D111" s="31" t="s">
        <v>401</v>
      </c>
      <c r="E111" s="26" t="s">
        <v>66</v>
      </c>
      <c r="F111" s="28">
        <v>0.9</v>
      </c>
    </row>
    <row r="112" ht="21.6" spans="1:6">
      <c r="A112" s="24">
        <v>110</v>
      </c>
      <c r="B112" s="30"/>
      <c r="C112" s="26" t="s">
        <v>402</v>
      </c>
      <c r="D112" s="31" t="s">
        <v>403</v>
      </c>
      <c r="E112" s="26" t="s">
        <v>36</v>
      </c>
      <c r="F112" s="28">
        <v>1.8</v>
      </c>
    </row>
    <row r="113" ht="21.6" spans="1:6">
      <c r="A113" s="24">
        <v>111</v>
      </c>
      <c r="B113" s="30"/>
      <c r="C113" s="26" t="s">
        <v>404</v>
      </c>
      <c r="D113" s="31" t="s">
        <v>405</v>
      </c>
      <c r="E113" s="26" t="s">
        <v>66</v>
      </c>
      <c r="F113" s="28">
        <v>1.8</v>
      </c>
    </row>
    <row r="114" ht="21.6" spans="1:6">
      <c r="A114" s="24">
        <v>112</v>
      </c>
      <c r="B114" s="30"/>
      <c r="C114" s="26" t="s">
        <v>406</v>
      </c>
      <c r="D114" s="31" t="s">
        <v>407</v>
      </c>
      <c r="E114" s="26" t="s">
        <v>66</v>
      </c>
      <c r="F114" s="28">
        <v>0.9</v>
      </c>
    </row>
    <row r="115" spans="1:6">
      <c r="A115" s="24">
        <v>113</v>
      </c>
      <c r="B115" s="30"/>
      <c r="C115" s="26" t="s">
        <v>408</v>
      </c>
      <c r="D115" s="31" t="s">
        <v>409</v>
      </c>
      <c r="E115" s="26" t="s">
        <v>36</v>
      </c>
      <c r="F115" s="28">
        <v>45</v>
      </c>
    </row>
    <row r="116" ht="21.6" spans="1:6">
      <c r="A116" s="24">
        <v>114</v>
      </c>
      <c r="B116" s="30"/>
      <c r="C116" s="26" t="s">
        <v>410</v>
      </c>
      <c r="D116" s="31" t="s">
        <v>411</v>
      </c>
      <c r="E116" s="26" t="s">
        <v>227</v>
      </c>
      <c r="F116" s="28">
        <v>13.5</v>
      </c>
    </row>
    <row r="117" spans="1:7">
      <c r="A117" s="24">
        <v>115</v>
      </c>
      <c r="B117" s="30"/>
      <c r="C117" s="26" t="s">
        <v>412</v>
      </c>
      <c r="D117" s="31" t="s">
        <v>413</v>
      </c>
      <c r="E117" s="26" t="s">
        <v>66</v>
      </c>
      <c r="F117" s="28">
        <v>1.8</v>
      </c>
      <c r="G117" s="32"/>
    </row>
    <row r="118" ht="21.6" spans="1:6">
      <c r="A118" s="24">
        <v>116</v>
      </c>
      <c r="B118" s="30"/>
      <c r="C118" s="26" t="s">
        <v>414</v>
      </c>
      <c r="D118" s="31" t="s">
        <v>415</v>
      </c>
      <c r="E118" s="26" t="s">
        <v>66</v>
      </c>
      <c r="F118" s="28">
        <v>90</v>
      </c>
    </row>
    <row r="119" ht="21.6" spans="1:7">
      <c r="A119" s="24">
        <v>117</v>
      </c>
      <c r="B119" s="30"/>
      <c r="C119" s="26" t="s">
        <v>416</v>
      </c>
      <c r="D119" s="31" t="s">
        <v>386</v>
      </c>
      <c r="E119" s="26" t="s">
        <v>66</v>
      </c>
      <c r="F119" s="28">
        <v>1.8</v>
      </c>
      <c r="G119" s="32"/>
    </row>
    <row r="120" ht="21.6" spans="1:7">
      <c r="A120" s="24">
        <v>118</v>
      </c>
      <c r="B120" s="30"/>
      <c r="C120" s="26" t="s">
        <v>417</v>
      </c>
      <c r="D120" s="31" t="s">
        <v>418</v>
      </c>
      <c r="E120" s="26" t="s">
        <v>227</v>
      </c>
      <c r="F120" s="28">
        <v>13.5</v>
      </c>
      <c r="G120" s="32"/>
    </row>
    <row r="121" spans="1:7">
      <c r="A121" s="24">
        <v>119</v>
      </c>
      <c r="B121" s="30"/>
      <c r="C121" s="26" t="s">
        <v>419</v>
      </c>
      <c r="D121" s="31" t="s">
        <v>420</v>
      </c>
      <c r="E121" s="26" t="s">
        <v>66</v>
      </c>
      <c r="F121" s="28">
        <v>22.5</v>
      </c>
      <c r="G121" s="32"/>
    </row>
    <row r="122" spans="1:7">
      <c r="A122" s="24">
        <v>120</v>
      </c>
      <c r="B122" s="30"/>
      <c r="C122" s="26" t="s">
        <v>421</v>
      </c>
      <c r="D122" s="31" t="s">
        <v>422</v>
      </c>
      <c r="E122" s="26" t="s">
        <v>66</v>
      </c>
      <c r="F122" s="28">
        <v>22.5</v>
      </c>
      <c r="G122" s="32"/>
    </row>
    <row r="123" ht="43.2" spans="1:7">
      <c r="A123" s="24">
        <v>121</v>
      </c>
      <c r="B123" s="30"/>
      <c r="C123" s="26" t="s">
        <v>423</v>
      </c>
      <c r="D123" s="31" t="s">
        <v>424</v>
      </c>
      <c r="E123" s="26" t="s">
        <v>66</v>
      </c>
      <c r="F123" s="28">
        <v>0.9</v>
      </c>
      <c r="G123" s="32"/>
    </row>
    <row r="124" spans="1:7">
      <c r="A124" s="24">
        <v>122</v>
      </c>
      <c r="B124" s="30"/>
      <c r="C124" s="26" t="s">
        <v>425</v>
      </c>
      <c r="D124" s="31" t="s">
        <v>426</v>
      </c>
      <c r="E124" s="26" t="s">
        <v>66</v>
      </c>
      <c r="F124" s="28">
        <v>1.8</v>
      </c>
      <c r="G124" s="32"/>
    </row>
    <row r="125" spans="1:7">
      <c r="A125" s="24">
        <v>123</v>
      </c>
      <c r="B125" s="33"/>
      <c r="C125" s="26" t="s">
        <v>427</v>
      </c>
      <c r="D125" s="31" t="s">
        <v>428</v>
      </c>
      <c r="E125" s="26" t="s">
        <v>30</v>
      </c>
      <c r="F125" s="28">
        <v>90</v>
      </c>
      <c r="G125" s="32"/>
    </row>
    <row r="126" ht="30" customHeight="1"/>
    <row r="127" ht="30" customHeight="1"/>
    <row r="128" ht="30" customHeight="1"/>
    <row r="129" ht="30" customHeight="1"/>
    <row r="130" ht="30" customHeight="1"/>
    <row r="131" ht="30" customHeight="1"/>
    <row r="132" ht="30" customHeight="1"/>
    <row r="133" ht="30" customHeight="1"/>
    <row r="134" ht="30" customHeight="1"/>
    <row r="135" ht="30" customHeight="1"/>
    <row r="136" ht="30" customHeight="1"/>
    <row r="137" ht="30" customHeight="1"/>
  </sheetData>
  <autoFilter xmlns:etc="http://www.wps.cn/officeDocument/2017/etCustomData" ref="A1:G125" etc:filterBottomFollowUsedRange="0">
    <extLst/>
  </autoFilter>
  <mergeCells count="3">
    <mergeCell ref="A1:F1"/>
    <mergeCell ref="B3:B90"/>
    <mergeCell ref="B91:B125"/>
  </mergeCells>
  <pageMargins left="0.7" right="0.7" top="0.75" bottom="0.75" header="0.3" footer="0.3"/>
  <pageSetup paperSize="9" orientation="landscape"/>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6"/>
  <sheetViews>
    <sheetView view="pageBreakPreview" zoomScaleNormal="115" topLeftCell="A119" workbookViewId="0">
      <selection activeCell="A137" sqref="$A137:$XFD137"/>
    </sheetView>
  </sheetViews>
  <sheetFormatPr defaultColWidth="9" defaultRowHeight="102" customHeight="1" outlineLevelCol="6"/>
  <cols>
    <col min="1" max="3" width="9" style="2"/>
    <col min="4" max="4" width="67.5277777777778" style="2" customWidth="1"/>
    <col min="5" max="6" width="9" style="2"/>
    <col min="7" max="7" width="24.6296296296296" style="2" customWidth="1"/>
    <col min="8" max="16384" width="9" style="2"/>
  </cols>
  <sheetData>
    <row r="1" s="1" customFormat="1" ht="20.4" spans="1:6">
      <c r="A1" s="3" t="s">
        <v>429</v>
      </c>
      <c r="B1" s="3"/>
      <c r="C1" s="3"/>
      <c r="D1" s="3"/>
      <c r="E1" s="3"/>
      <c r="F1" s="3"/>
    </row>
    <row r="2" s="1" customFormat="1" ht="12" spans="1:6">
      <c r="A2" s="4" t="s">
        <v>1</v>
      </c>
      <c r="B2" s="4" t="s">
        <v>21</v>
      </c>
      <c r="C2" s="4" t="s">
        <v>22</v>
      </c>
      <c r="D2" s="4" t="s">
        <v>23</v>
      </c>
      <c r="E2" s="4" t="s">
        <v>24</v>
      </c>
      <c r="F2" s="4" t="s">
        <v>25</v>
      </c>
    </row>
    <row r="3" s="13" customFormat="1" ht="10.8" spans="1:6">
      <c r="A3" s="14">
        <v>1</v>
      </c>
      <c r="B3" s="6" t="s">
        <v>430</v>
      </c>
      <c r="C3" s="7" t="s">
        <v>431</v>
      </c>
      <c r="D3" s="15" t="s">
        <v>432</v>
      </c>
      <c r="E3" s="7" t="s">
        <v>227</v>
      </c>
      <c r="F3" s="12">
        <v>25</v>
      </c>
    </row>
    <row r="4" s="13" customFormat="1" ht="21.6" spans="1:6">
      <c r="A4" s="14">
        <v>2</v>
      </c>
      <c r="B4" s="10"/>
      <c r="C4" s="7" t="s">
        <v>433</v>
      </c>
      <c r="D4" s="15" t="s">
        <v>434</v>
      </c>
      <c r="E4" s="7" t="s">
        <v>227</v>
      </c>
      <c r="F4" s="12">
        <v>25</v>
      </c>
    </row>
    <row r="5" s="13" customFormat="1" ht="21.6" spans="1:6">
      <c r="A5" s="14">
        <v>3</v>
      </c>
      <c r="B5" s="10"/>
      <c r="C5" s="7" t="s">
        <v>435</v>
      </c>
      <c r="D5" s="15" t="s">
        <v>436</v>
      </c>
      <c r="E5" s="7" t="s">
        <v>36</v>
      </c>
      <c r="F5" s="12">
        <v>25</v>
      </c>
    </row>
    <row r="6" s="13" customFormat="1" ht="32.4" spans="1:6">
      <c r="A6" s="14">
        <v>4</v>
      </c>
      <c r="B6" s="10"/>
      <c r="C6" s="7" t="s">
        <v>437</v>
      </c>
      <c r="D6" s="15" t="s">
        <v>438</v>
      </c>
      <c r="E6" s="7" t="s">
        <v>36</v>
      </c>
      <c r="F6" s="12">
        <v>25</v>
      </c>
    </row>
    <row r="7" s="13" customFormat="1" ht="21.6" spans="1:6">
      <c r="A7" s="14">
        <v>5</v>
      </c>
      <c r="B7" s="10"/>
      <c r="C7" s="7" t="s">
        <v>439</v>
      </c>
      <c r="D7" s="15" t="s">
        <v>440</v>
      </c>
      <c r="E7" s="7" t="s">
        <v>36</v>
      </c>
      <c r="F7" s="12">
        <v>30</v>
      </c>
    </row>
    <row r="8" s="13" customFormat="1" ht="54" spans="1:6">
      <c r="A8" s="14">
        <v>6</v>
      </c>
      <c r="B8" s="10"/>
      <c r="C8" s="7" t="s">
        <v>441</v>
      </c>
      <c r="D8" s="15" t="s">
        <v>442</v>
      </c>
      <c r="E8" s="7" t="s">
        <v>36</v>
      </c>
      <c r="F8" s="12">
        <v>25</v>
      </c>
    </row>
    <row r="9" s="13" customFormat="1" ht="10.8" spans="1:6">
      <c r="A9" s="14">
        <v>7</v>
      </c>
      <c r="B9" s="10"/>
      <c r="C9" s="7" t="s">
        <v>443</v>
      </c>
      <c r="D9" s="15" t="s">
        <v>444</v>
      </c>
      <c r="E9" s="7" t="s">
        <v>66</v>
      </c>
      <c r="F9" s="12">
        <v>500</v>
      </c>
    </row>
    <row r="10" s="13" customFormat="1" ht="10.8" spans="1:6">
      <c r="A10" s="14">
        <v>8</v>
      </c>
      <c r="B10" s="10"/>
      <c r="C10" s="7" t="s">
        <v>443</v>
      </c>
      <c r="D10" s="15" t="s">
        <v>445</v>
      </c>
      <c r="E10" s="7" t="s">
        <v>66</v>
      </c>
      <c r="F10" s="12">
        <v>500</v>
      </c>
    </row>
    <row r="11" s="13" customFormat="1" ht="10.8" spans="1:6">
      <c r="A11" s="14">
        <v>9</v>
      </c>
      <c r="B11" s="10"/>
      <c r="C11" s="7" t="s">
        <v>446</v>
      </c>
      <c r="D11" s="15" t="s">
        <v>447</v>
      </c>
      <c r="E11" s="7" t="s">
        <v>308</v>
      </c>
      <c r="F11" s="12">
        <v>25</v>
      </c>
    </row>
    <row r="12" s="13" customFormat="1" ht="21.6" spans="1:7">
      <c r="A12" s="14">
        <v>10</v>
      </c>
      <c r="B12" s="10"/>
      <c r="C12" s="7" t="s">
        <v>211</v>
      </c>
      <c r="D12" s="15" t="s">
        <v>212</v>
      </c>
      <c r="E12" s="7" t="s">
        <v>199</v>
      </c>
      <c r="F12" s="12">
        <v>25</v>
      </c>
      <c r="G12" s="1"/>
    </row>
    <row r="13" s="13" customFormat="1" ht="21.6" spans="1:6">
      <c r="A13" s="14">
        <v>11</v>
      </c>
      <c r="B13" s="10"/>
      <c r="C13" s="7" t="s">
        <v>414</v>
      </c>
      <c r="D13" s="15" t="s">
        <v>415</v>
      </c>
      <c r="E13" s="7" t="s">
        <v>66</v>
      </c>
      <c r="F13" s="12">
        <v>100</v>
      </c>
    </row>
    <row r="14" s="13" customFormat="1" ht="10.8" spans="1:6">
      <c r="A14" s="14">
        <v>12</v>
      </c>
      <c r="B14" s="10"/>
      <c r="C14" s="7" t="s">
        <v>448</v>
      </c>
      <c r="D14" s="15" t="s">
        <v>449</v>
      </c>
      <c r="E14" s="7" t="s">
        <v>227</v>
      </c>
      <c r="F14" s="12">
        <v>25</v>
      </c>
    </row>
    <row r="15" s="13" customFormat="1" ht="10.8" spans="1:6">
      <c r="A15" s="14">
        <v>13</v>
      </c>
      <c r="B15" s="10"/>
      <c r="C15" s="7" t="s">
        <v>450</v>
      </c>
      <c r="D15" s="15" t="s">
        <v>451</v>
      </c>
      <c r="E15" s="7" t="s">
        <v>227</v>
      </c>
      <c r="F15" s="12">
        <v>50</v>
      </c>
    </row>
    <row r="16" s="13" customFormat="1" ht="10.8" spans="1:6">
      <c r="A16" s="14">
        <v>14</v>
      </c>
      <c r="B16" s="10"/>
      <c r="C16" s="7" t="s">
        <v>452</v>
      </c>
      <c r="D16" s="15" t="s">
        <v>453</v>
      </c>
      <c r="E16" s="7" t="s">
        <v>227</v>
      </c>
      <c r="F16" s="12">
        <v>25</v>
      </c>
    </row>
    <row r="17" s="13" customFormat="1" ht="10.8" spans="1:6">
      <c r="A17" s="14">
        <v>15</v>
      </c>
      <c r="B17" s="10"/>
      <c r="C17" s="7" t="s">
        <v>454</v>
      </c>
      <c r="D17" s="15" t="s">
        <v>455</v>
      </c>
      <c r="E17" s="7" t="s">
        <v>227</v>
      </c>
      <c r="F17" s="12">
        <v>25</v>
      </c>
    </row>
    <row r="18" s="13" customFormat="1" ht="10.8" spans="1:6">
      <c r="A18" s="14">
        <v>16</v>
      </c>
      <c r="B18" s="10"/>
      <c r="C18" s="7" t="s">
        <v>225</v>
      </c>
      <c r="D18" s="15" t="s">
        <v>226</v>
      </c>
      <c r="E18" s="7" t="s">
        <v>227</v>
      </c>
      <c r="F18" s="12">
        <v>25</v>
      </c>
    </row>
    <row r="19" s="13" customFormat="1" ht="10.8" spans="1:6">
      <c r="A19" s="14">
        <v>17</v>
      </c>
      <c r="B19" s="10"/>
      <c r="C19" s="7" t="s">
        <v>456</v>
      </c>
      <c r="D19" s="15" t="s">
        <v>457</v>
      </c>
      <c r="E19" s="7" t="s">
        <v>246</v>
      </c>
      <c r="F19" s="12">
        <v>25</v>
      </c>
    </row>
    <row r="20" s="13" customFormat="1" ht="32.4" spans="1:6">
      <c r="A20" s="14">
        <v>18</v>
      </c>
      <c r="B20" s="10"/>
      <c r="C20" s="7" t="s">
        <v>201</v>
      </c>
      <c r="D20" s="15" t="s">
        <v>289</v>
      </c>
      <c r="E20" s="7" t="s">
        <v>66</v>
      </c>
      <c r="F20" s="12">
        <v>75</v>
      </c>
    </row>
    <row r="21" s="13" customFormat="1" ht="21.6" spans="1:6">
      <c r="A21" s="14">
        <v>19</v>
      </c>
      <c r="B21" s="10"/>
      <c r="C21" s="7" t="s">
        <v>458</v>
      </c>
      <c r="D21" s="15" t="s">
        <v>459</v>
      </c>
      <c r="E21" s="7" t="s">
        <v>66</v>
      </c>
      <c r="F21" s="12">
        <v>2</v>
      </c>
    </row>
    <row r="22" s="13" customFormat="1" ht="10.8" spans="1:6">
      <c r="A22" s="14">
        <v>20</v>
      </c>
      <c r="B22" s="10"/>
      <c r="C22" s="7" t="s">
        <v>460</v>
      </c>
      <c r="D22" s="15" t="s">
        <v>461</v>
      </c>
      <c r="E22" s="7" t="s">
        <v>77</v>
      </c>
      <c r="F22" s="12">
        <v>25</v>
      </c>
    </row>
    <row r="23" s="13" customFormat="1" ht="10.8" spans="1:6">
      <c r="A23" s="14">
        <v>21</v>
      </c>
      <c r="B23" s="10"/>
      <c r="C23" s="7" t="s">
        <v>244</v>
      </c>
      <c r="D23" s="15" t="s">
        <v>245</v>
      </c>
      <c r="E23" s="7" t="s">
        <v>246</v>
      </c>
      <c r="F23" s="12">
        <v>25</v>
      </c>
    </row>
    <row r="24" s="1" customFormat="1" ht="32.4" spans="1:6">
      <c r="A24" s="14">
        <v>22</v>
      </c>
      <c r="B24" s="10"/>
      <c r="C24" s="7" t="s">
        <v>201</v>
      </c>
      <c r="D24" s="15" t="s">
        <v>286</v>
      </c>
      <c r="E24" s="7" t="s">
        <v>66</v>
      </c>
      <c r="F24" s="12">
        <v>100</v>
      </c>
    </row>
    <row r="25" s="1" customFormat="1" ht="10.8" spans="1:6">
      <c r="A25" s="14">
        <v>23</v>
      </c>
      <c r="B25" s="10"/>
      <c r="C25" s="7" t="s">
        <v>240</v>
      </c>
      <c r="D25" s="15" t="s">
        <v>241</v>
      </c>
      <c r="E25" s="7" t="s">
        <v>66</v>
      </c>
      <c r="F25" s="12">
        <v>25</v>
      </c>
    </row>
    <row r="26" s="1" customFormat="1" ht="43.2" spans="1:6">
      <c r="A26" s="14">
        <v>24</v>
      </c>
      <c r="B26" s="10"/>
      <c r="C26" s="7" t="s">
        <v>297</v>
      </c>
      <c r="D26" s="15" t="s">
        <v>298</v>
      </c>
      <c r="E26" s="7" t="s">
        <v>299</v>
      </c>
      <c r="F26" s="12">
        <v>25</v>
      </c>
    </row>
    <row r="27" s="1" customFormat="1" ht="21.6" spans="1:6">
      <c r="A27" s="14">
        <v>25</v>
      </c>
      <c r="B27" s="10"/>
      <c r="C27" s="7" t="s">
        <v>462</v>
      </c>
      <c r="D27" s="15" t="s">
        <v>463</v>
      </c>
      <c r="E27" s="7" t="s">
        <v>30</v>
      </c>
      <c r="F27" s="12">
        <v>25</v>
      </c>
    </row>
    <row r="28" s="1" customFormat="1" ht="10.8" spans="1:6">
      <c r="A28" s="14">
        <v>26</v>
      </c>
      <c r="B28" s="10"/>
      <c r="C28" s="7" t="s">
        <v>208</v>
      </c>
      <c r="D28" s="15" t="s">
        <v>209</v>
      </c>
      <c r="E28" s="7" t="s">
        <v>210</v>
      </c>
      <c r="F28" s="12">
        <v>25</v>
      </c>
    </row>
    <row r="29" s="1" customFormat="1" ht="10.8" spans="1:6">
      <c r="A29" s="14">
        <v>27</v>
      </c>
      <c r="B29" s="10"/>
      <c r="C29" s="7" t="s">
        <v>197</v>
      </c>
      <c r="D29" s="15" t="s">
        <v>200</v>
      </c>
      <c r="E29" s="7" t="s">
        <v>199</v>
      </c>
      <c r="F29" s="12">
        <v>50</v>
      </c>
    </row>
    <row r="30" s="1" customFormat="1" ht="21.6" spans="1:6">
      <c r="A30" s="14">
        <v>28</v>
      </c>
      <c r="B30" s="10"/>
      <c r="C30" s="7" t="s">
        <v>464</v>
      </c>
      <c r="D30" s="15" t="s">
        <v>465</v>
      </c>
      <c r="E30" s="7" t="s">
        <v>66</v>
      </c>
      <c r="F30" s="12">
        <v>1</v>
      </c>
    </row>
    <row r="31" s="1" customFormat="1" ht="10.8" spans="1:6">
      <c r="A31" s="14">
        <v>29</v>
      </c>
      <c r="B31" s="10"/>
      <c r="C31" s="7" t="s">
        <v>466</v>
      </c>
      <c r="D31" s="15" t="s">
        <v>467</v>
      </c>
      <c r="E31" s="7" t="s">
        <v>66</v>
      </c>
      <c r="F31" s="12">
        <v>25</v>
      </c>
    </row>
    <row r="32" s="1" customFormat="1" ht="10.8" spans="1:6">
      <c r="A32" s="14">
        <v>30</v>
      </c>
      <c r="B32" s="10"/>
      <c r="C32" s="7" t="s">
        <v>366</v>
      </c>
      <c r="D32" s="15" t="s">
        <v>468</v>
      </c>
      <c r="E32" s="7" t="s">
        <v>292</v>
      </c>
      <c r="F32" s="12">
        <v>25</v>
      </c>
    </row>
    <row r="33" s="1" customFormat="1" ht="10.8" spans="1:6">
      <c r="A33" s="14">
        <v>31</v>
      </c>
      <c r="B33" s="10"/>
      <c r="C33" s="7" t="s">
        <v>469</v>
      </c>
      <c r="D33" s="15" t="s">
        <v>470</v>
      </c>
      <c r="E33" s="7" t="s">
        <v>232</v>
      </c>
      <c r="F33" s="12">
        <v>1</v>
      </c>
    </row>
    <row r="34" s="1" customFormat="1" ht="32.4" spans="1:6">
      <c r="A34" s="14">
        <v>32</v>
      </c>
      <c r="B34" s="10"/>
      <c r="C34" s="7" t="s">
        <v>201</v>
      </c>
      <c r="D34" s="15" t="s">
        <v>471</v>
      </c>
      <c r="E34" s="7" t="s">
        <v>66</v>
      </c>
      <c r="F34" s="12">
        <v>50</v>
      </c>
    </row>
    <row r="35" s="1" customFormat="1" ht="10.8" spans="1:6">
      <c r="A35" s="14">
        <v>33</v>
      </c>
      <c r="B35" s="10"/>
      <c r="C35" s="7" t="s">
        <v>472</v>
      </c>
      <c r="D35" s="15" t="s">
        <v>473</v>
      </c>
      <c r="E35" s="7" t="s">
        <v>474</v>
      </c>
      <c r="F35" s="12">
        <v>1</v>
      </c>
    </row>
    <row r="36" s="1" customFormat="1" ht="21.6" spans="1:6">
      <c r="A36" s="14">
        <v>34</v>
      </c>
      <c r="B36" s="10"/>
      <c r="C36" s="7" t="s">
        <v>195</v>
      </c>
      <c r="D36" s="15" t="s">
        <v>196</v>
      </c>
      <c r="E36" s="7" t="s">
        <v>66</v>
      </c>
      <c r="F36" s="12">
        <v>1</v>
      </c>
    </row>
    <row r="37" s="1" customFormat="1" ht="21.6" spans="1:6">
      <c r="A37" s="14">
        <v>35</v>
      </c>
      <c r="B37" s="10"/>
      <c r="C37" s="7" t="s">
        <v>475</v>
      </c>
      <c r="D37" s="15" t="s">
        <v>259</v>
      </c>
      <c r="E37" s="7" t="s">
        <v>66</v>
      </c>
      <c r="F37" s="12">
        <v>25</v>
      </c>
    </row>
    <row r="38" s="1" customFormat="1" ht="10.8" spans="1:6">
      <c r="A38" s="14">
        <v>36</v>
      </c>
      <c r="B38" s="10"/>
      <c r="C38" s="7" t="s">
        <v>213</v>
      </c>
      <c r="D38" s="15" t="s">
        <v>476</v>
      </c>
      <c r="E38" s="7" t="s">
        <v>199</v>
      </c>
      <c r="F38" s="12">
        <v>25</v>
      </c>
    </row>
    <row r="39" s="1" customFormat="1" ht="10.8" spans="1:6">
      <c r="A39" s="14">
        <v>37</v>
      </c>
      <c r="B39" s="10"/>
      <c r="C39" s="7" t="s">
        <v>408</v>
      </c>
      <c r="D39" s="15" t="s">
        <v>409</v>
      </c>
      <c r="E39" s="7" t="s">
        <v>36</v>
      </c>
      <c r="F39" s="12">
        <v>50</v>
      </c>
    </row>
    <row r="40" s="1" customFormat="1" ht="21.6" spans="1:6">
      <c r="A40" s="14">
        <v>38</v>
      </c>
      <c r="B40" s="10"/>
      <c r="C40" s="7" t="s">
        <v>302</v>
      </c>
      <c r="D40" s="15" t="s">
        <v>303</v>
      </c>
      <c r="E40" s="7" t="s">
        <v>66</v>
      </c>
      <c r="F40" s="12">
        <v>25</v>
      </c>
    </row>
    <row r="41" s="1" customFormat="1" ht="10.8" spans="1:6">
      <c r="A41" s="14">
        <v>39</v>
      </c>
      <c r="B41" s="10"/>
      <c r="C41" s="7" t="s">
        <v>334</v>
      </c>
      <c r="D41" s="15" t="s">
        <v>335</v>
      </c>
      <c r="E41" s="7" t="s">
        <v>232</v>
      </c>
      <c r="F41" s="12">
        <v>25</v>
      </c>
    </row>
    <row r="42" s="1" customFormat="1" ht="10.8" spans="1:6">
      <c r="A42" s="14">
        <v>40</v>
      </c>
      <c r="B42" s="10"/>
      <c r="C42" s="7" t="s">
        <v>300</v>
      </c>
      <c r="D42" s="15" t="s">
        <v>301</v>
      </c>
      <c r="E42" s="7" t="s">
        <v>30</v>
      </c>
      <c r="F42" s="12">
        <v>50</v>
      </c>
    </row>
    <row r="43" s="1" customFormat="1" ht="21.6" spans="1:6">
      <c r="A43" s="14">
        <v>41</v>
      </c>
      <c r="B43" s="10"/>
      <c r="C43" s="7" t="s">
        <v>222</v>
      </c>
      <c r="D43" s="15" t="s">
        <v>224</v>
      </c>
      <c r="E43" s="7" t="s">
        <v>66</v>
      </c>
      <c r="F43" s="12">
        <v>25</v>
      </c>
    </row>
    <row r="44" s="1" customFormat="1" ht="21.6" spans="1:6">
      <c r="A44" s="14">
        <v>42</v>
      </c>
      <c r="B44" s="10"/>
      <c r="C44" s="7" t="s">
        <v>222</v>
      </c>
      <c r="D44" s="15" t="s">
        <v>223</v>
      </c>
      <c r="E44" s="7" t="s">
        <v>66</v>
      </c>
      <c r="F44" s="12">
        <v>25</v>
      </c>
    </row>
    <row r="45" s="1" customFormat="1" ht="10.8" spans="1:6">
      <c r="A45" s="14">
        <v>43</v>
      </c>
      <c r="B45" s="10"/>
      <c r="C45" s="7" t="s">
        <v>197</v>
      </c>
      <c r="D45" s="15" t="s">
        <v>198</v>
      </c>
      <c r="E45" s="7" t="s">
        <v>199</v>
      </c>
      <c r="F45" s="12">
        <v>300</v>
      </c>
    </row>
    <row r="46" s="1" customFormat="1" ht="10.8" spans="1:6">
      <c r="A46" s="14">
        <v>44</v>
      </c>
      <c r="B46" s="10"/>
      <c r="C46" s="7" t="s">
        <v>477</v>
      </c>
      <c r="D46" s="15" t="s">
        <v>478</v>
      </c>
      <c r="E46" s="7" t="s">
        <v>227</v>
      </c>
      <c r="F46" s="12">
        <v>25</v>
      </c>
    </row>
    <row r="47" s="1" customFormat="1" ht="10.8" spans="1:6">
      <c r="A47" s="14">
        <v>45</v>
      </c>
      <c r="B47" s="10"/>
      <c r="C47" s="7" t="s">
        <v>479</v>
      </c>
      <c r="D47" s="15" t="s">
        <v>480</v>
      </c>
      <c r="E47" s="7" t="s">
        <v>227</v>
      </c>
      <c r="F47" s="12">
        <v>1</v>
      </c>
    </row>
    <row r="48" s="1" customFormat="1" ht="10.8" spans="1:6">
      <c r="A48" s="14">
        <v>46</v>
      </c>
      <c r="B48" s="10"/>
      <c r="C48" s="7" t="s">
        <v>450</v>
      </c>
      <c r="D48" s="15" t="s">
        <v>481</v>
      </c>
      <c r="E48" s="7" t="s">
        <v>227</v>
      </c>
      <c r="F48" s="12">
        <v>25</v>
      </c>
    </row>
    <row r="49" s="1" customFormat="1" ht="10.8" spans="1:6">
      <c r="A49" s="14">
        <v>47</v>
      </c>
      <c r="B49" s="10"/>
      <c r="C49" s="7" t="s">
        <v>482</v>
      </c>
      <c r="D49" s="15" t="s">
        <v>483</v>
      </c>
      <c r="E49" s="7" t="s">
        <v>292</v>
      </c>
      <c r="F49" s="12">
        <v>25</v>
      </c>
    </row>
    <row r="50" s="1" customFormat="1" ht="21.6" spans="1:6">
      <c r="A50" s="14">
        <v>48</v>
      </c>
      <c r="B50" s="10"/>
      <c r="C50" s="7" t="s">
        <v>284</v>
      </c>
      <c r="D50" s="15" t="s">
        <v>285</v>
      </c>
      <c r="E50" s="7" t="s">
        <v>199</v>
      </c>
      <c r="F50" s="12">
        <v>50</v>
      </c>
    </row>
    <row r="51" s="1" customFormat="1" ht="10.8" spans="1:6">
      <c r="A51" s="14">
        <v>49</v>
      </c>
      <c r="B51" s="10"/>
      <c r="C51" s="7" t="s">
        <v>306</v>
      </c>
      <c r="D51" s="15" t="s">
        <v>307</v>
      </c>
      <c r="E51" s="7" t="s">
        <v>308</v>
      </c>
      <c r="F51" s="12">
        <v>25</v>
      </c>
    </row>
    <row r="52" s="1" customFormat="1" ht="21.6" spans="1:6">
      <c r="A52" s="14">
        <v>50</v>
      </c>
      <c r="B52" s="10"/>
      <c r="C52" s="7" t="s">
        <v>414</v>
      </c>
      <c r="D52" s="15" t="s">
        <v>484</v>
      </c>
      <c r="E52" s="7" t="s">
        <v>66</v>
      </c>
      <c r="F52" s="12">
        <v>300</v>
      </c>
    </row>
    <row r="53" s="1" customFormat="1" ht="10.8" spans="1:6">
      <c r="A53" s="14">
        <v>51</v>
      </c>
      <c r="B53" s="10"/>
      <c r="C53" s="7" t="s">
        <v>240</v>
      </c>
      <c r="D53" s="15" t="s">
        <v>485</v>
      </c>
      <c r="E53" s="7" t="s">
        <v>66</v>
      </c>
      <c r="F53" s="12">
        <v>25</v>
      </c>
    </row>
    <row r="54" s="1" customFormat="1" ht="10.8" spans="1:6">
      <c r="A54" s="14">
        <v>52</v>
      </c>
      <c r="B54" s="10"/>
      <c r="C54" s="7" t="s">
        <v>486</v>
      </c>
      <c r="D54" s="15" t="s">
        <v>487</v>
      </c>
      <c r="E54" s="7" t="s">
        <v>33</v>
      </c>
      <c r="F54" s="12">
        <v>30</v>
      </c>
    </row>
    <row r="55" s="1" customFormat="1" ht="10.8" spans="1:6">
      <c r="A55" s="14">
        <v>53</v>
      </c>
      <c r="B55" s="10"/>
      <c r="C55" s="7" t="s">
        <v>488</v>
      </c>
      <c r="D55" s="15" t="s">
        <v>489</v>
      </c>
      <c r="E55" s="7" t="s">
        <v>292</v>
      </c>
      <c r="F55" s="12">
        <v>30</v>
      </c>
    </row>
    <row r="56" s="1" customFormat="1" ht="10.8" spans="1:6">
      <c r="A56" s="14">
        <v>54</v>
      </c>
      <c r="B56" s="10"/>
      <c r="C56" s="7" t="s">
        <v>490</v>
      </c>
      <c r="D56" s="15" t="s">
        <v>491</v>
      </c>
      <c r="E56" s="7" t="s">
        <v>292</v>
      </c>
      <c r="F56" s="12">
        <v>25</v>
      </c>
    </row>
    <row r="57" s="1" customFormat="1" ht="10.8" spans="1:6">
      <c r="A57" s="14">
        <v>55</v>
      </c>
      <c r="B57" s="10"/>
      <c r="C57" s="7" t="s">
        <v>492</v>
      </c>
      <c r="D57" s="15" t="s">
        <v>493</v>
      </c>
      <c r="E57" s="7" t="s">
        <v>292</v>
      </c>
      <c r="F57" s="12">
        <v>25</v>
      </c>
    </row>
    <row r="58" s="1" customFormat="1" ht="10.8" spans="1:6">
      <c r="A58" s="14">
        <v>56</v>
      </c>
      <c r="B58" s="10"/>
      <c r="C58" s="7" t="s">
        <v>494</v>
      </c>
      <c r="D58" s="15" t="s">
        <v>495</v>
      </c>
      <c r="E58" s="7" t="s">
        <v>232</v>
      </c>
      <c r="F58" s="12">
        <v>25</v>
      </c>
    </row>
    <row r="59" s="1" customFormat="1" ht="10.8" spans="1:6">
      <c r="A59" s="14">
        <v>57</v>
      </c>
      <c r="B59" s="10"/>
      <c r="C59" s="7" t="s">
        <v>496</v>
      </c>
      <c r="D59" s="15" t="s">
        <v>497</v>
      </c>
      <c r="E59" s="7" t="s">
        <v>227</v>
      </c>
      <c r="F59" s="12">
        <v>25</v>
      </c>
    </row>
    <row r="60" s="1" customFormat="1" ht="10.8" spans="1:6">
      <c r="A60" s="14">
        <v>58</v>
      </c>
      <c r="B60" s="10"/>
      <c r="C60" s="7" t="s">
        <v>498</v>
      </c>
      <c r="D60" s="15" t="s">
        <v>499</v>
      </c>
      <c r="E60" s="7" t="s">
        <v>227</v>
      </c>
      <c r="F60" s="12">
        <v>25</v>
      </c>
    </row>
    <row r="61" s="1" customFormat="1" ht="32.4" spans="1:6">
      <c r="A61" s="14">
        <v>59</v>
      </c>
      <c r="B61" s="10"/>
      <c r="C61" s="7" t="s">
        <v>230</v>
      </c>
      <c r="D61" s="15" t="s">
        <v>231</v>
      </c>
      <c r="E61" s="7" t="s">
        <v>232</v>
      </c>
      <c r="F61" s="12">
        <v>25</v>
      </c>
    </row>
    <row r="62" s="1" customFormat="1" ht="10.8" spans="1:6">
      <c r="A62" s="14">
        <v>60</v>
      </c>
      <c r="B62" s="10"/>
      <c r="C62" s="7" t="s">
        <v>206</v>
      </c>
      <c r="D62" s="15" t="s">
        <v>500</v>
      </c>
      <c r="E62" s="7" t="s">
        <v>66</v>
      </c>
      <c r="F62" s="12">
        <v>1</v>
      </c>
    </row>
    <row r="63" s="1" customFormat="1" ht="10.8" spans="1:6">
      <c r="A63" s="14">
        <v>61</v>
      </c>
      <c r="B63" s="10"/>
      <c r="C63" s="7" t="s">
        <v>206</v>
      </c>
      <c r="D63" s="15" t="s">
        <v>390</v>
      </c>
      <c r="E63" s="7" t="s">
        <v>66</v>
      </c>
      <c r="F63" s="12">
        <v>25</v>
      </c>
    </row>
    <row r="64" s="1" customFormat="1" ht="10.8" spans="1:6">
      <c r="A64" s="14">
        <v>62</v>
      </c>
      <c r="B64" s="10"/>
      <c r="C64" s="7" t="s">
        <v>197</v>
      </c>
      <c r="D64" s="15" t="s">
        <v>389</v>
      </c>
      <c r="E64" s="7" t="s">
        <v>199</v>
      </c>
      <c r="F64" s="12">
        <v>25</v>
      </c>
    </row>
    <row r="65" s="1" customFormat="1" ht="10.8" spans="1:6">
      <c r="A65" s="14">
        <v>63</v>
      </c>
      <c r="B65" s="10"/>
      <c r="C65" s="7" t="s">
        <v>203</v>
      </c>
      <c r="D65" s="15" t="s">
        <v>205</v>
      </c>
      <c r="E65" s="7" t="s">
        <v>199</v>
      </c>
      <c r="F65" s="12">
        <v>25</v>
      </c>
    </row>
    <row r="66" s="1" customFormat="1" ht="10.8" spans="1:6">
      <c r="A66" s="14">
        <v>64</v>
      </c>
      <c r="B66" s="10"/>
      <c r="C66" s="7" t="s">
        <v>203</v>
      </c>
      <c r="D66" s="15" t="s">
        <v>368</v>
      </c>
      <c r="E66" s="7" t="s">
        <v>199</v>
      </c>
      <c r="F66" s="12">
        <v>1</v>
      </c>
    </row>
    <row r="67" s="1" customFormat="1" ht="21.6" spans="1:6">
      <c r="A67" s="14">
        <v>65</v>
      </c>
      <c r="B67" s="10"/>
      <c r="C67" s="7" t="s">
        <v>206</v>
      </c>
      <c r="D67" s="15" t="s">
        <v>501</v>
      </c>
      <c r="E67" s="7" t="s">
        <v>66</v>
      </c>
      <c r="F67" s="12">
        <v>25</v>
      </c>
    </row>
    <row r="68" s="1" customFormat="1" ht="21.6" spans="1:6">
      <c r="A68" s="14">
        <v>66</v>
      </c>
      <c r="B68" s="10"/>
      <c r="C68" s="7" t="s">
        <v>206</v>
      </c>
      <c r="D68" s="15" t="s">
        <v>397</v>
      </c>
      <c r="E68" s="7" t="s">
        <v>66</v>
      </c>
      <c r="F68" s="12">
        <v>1</v>
      </c>
    </row>
    <row r="69" s="1" customFormat="1" ht="10.8" spans="1:6">
      <c r="A69" s="14">
        <v>67</v>
      </c>
      <c r="B69" s="10"/>
      <c r="C69" s="7" t="s">
        <v>502</v>
      </c>
      <c r="D69" s="15" t="s">
        <v>503</v>
      </c>
      <c r="E69" s="7" t="s">
        <v>66</v>
      </c>
      <c r="F69" s="12">
        <v>25</v>
      </c>
    </row>
    <row r="70" s="1" customFormat="1" ht="21.6" spans="1:6">
      <c r="A70" s="14">
        <v>68</v>
      </c>
      <c r="B70" s="10"/>
      <c r="C70" s="7" t="s">
        <v>201</v>
      </c>
      <c r="D70" s="15" t="s">
        <v>504</v>
      </c>
      <c r="E70" s="7" t="s">
        <v>66</v>
      </c>
      <c r="F70" s="12">
        <v>30</v>
      </c>
    </row>
    <row r="71" s="1" customFormat="1" ht="64.8" spans="1:6">
      <c r="A71" s="14">
        <v>69</v>
      </c>
      <c r="B71" s="10"/>
      <c r="C71" s="7" t="s">
        <v>311</v>
      </c>
      <c r="D71" s="15" t="s">
        <v>312</v>
      </c>
      <c r="E71" s="7" t="s">
        <v>36</v>
      </c>
      <c r="F71" s="12">
        <v>25</v>
      </c>
    </row>
    <row r="72" s="1" customFormat="1" ht="32.4" spans="1:6">
      <c r="A72" s="14">
        <v>70</v>
      </c>
      <c r="B72" s="10"/>
      <c r="C72" s="7" t="s">
        <v>313</v>
      </c>
      <c r="D72" s="15" t="s">
        <v>314</v>
      </c>
      <c r="E72" s="7" t="s">
        <v>66</v>
      </c>
      <c r="F72" s="12">
        <v>25</v>
      </c>
    </row>
    <row r="73" s="1" customFormat="1" ht="10.8" spans="1:6">
      <c r="A73" s="14">
        <v>71</v>
      </c>
      <c r="B73" s="10"/>
      <c r="C73" s="7" t="s">
        <v>315</v>
      </c>
      <c r="D73" s="15" t="s">
        <v>316</v>
      </c>
      <c r="E73" s="7" t="s">
        <v>66</v>
      </c>
      <c r="F73" s="12">
        <v>25</v>
      </c>
    </row>
    <row r="74" s="1" customFormat="1" ht="21.6" spans="1:6">
      <c r="A74" s="14">
        <v>72</v>
      </c>
      <c r="B74" s="10"/>
      <c r="C74" s="7" t="s">
        <v>317</v>
      </c>
      <c r="D74" s="15" t="s">
        <v>318</v>
      </c>
      <c r="E74" s="7" t="s">
        <v>66</v>
      </c>
      <c r="F74" s="12">
        <v>25</v>
      </c>
    </row>
    <row r="75" s="1" customFormat="1" ht="21.6" spans="1:6">
      <c r="A75" s="14">
        <v>73</v>
      </c>
      <c r="B75" s="10"/>
      <c r="C75" s="7" t="s">
        <v>317</v>
      </c>
      <c r="D75" s="15" t="s">
        <v>319</v>
      </c>
      <c r="E75" s="7" t="s">
        <v>66</v>
      </c>
      <c r="F75" s="12">
        <v>25</v>
      </c>
    </row>
    <row r="76" s="1" customFormat="1" ht="10.8" spans="1:6">
      <c r="A76" s="14">
        <v>74</v>
      </c>
      <c r="B76" s="10"/>
      <c r="C76" s="7" t="s">
        <v>320</v>
      </c>
      <c r="D76" s="15" t="s">
        <v>321</v>
      </c>
      <c r="E76" s="7" t="s">
        <v>322</v>
      </c>
      <c r="F76" s="12">
        <v>25</v>
      </c>
    </row>
    <row r="77" s="1" customFormat="1" ht="32.4" spans="1:6">
      <c r="A77" s="14">
        <v>75</v>
      </c>
      <c r="B77" s="10"/>
      <c r="C77" s="7" t="s">
        <v>323</v>
      </c>
      <c r="D77" s="15" t="s">
        <v>324</v>
      </c>
      <c r="E77" s="7" t="s">
        <v>36</v>
      </c>
      <c r="F77" s="12">
        <v>25</v>
      </c>
    </row>
    <row r="78" s="1" customFormat="1" ht="75.6" spans="1:6">
      <c r="A78" s="14">
        <v>76</v>
      </c>
      <c r="B78" s="10"/>
      <c r="C78" s="7" t="s">
        <v>505</v>
      </c>
      <c r="D78" s="15" t="s">
        <v>506</v>
      </c>
      <c r="E78" s="7" t="s">
        <v>77</v>
      </c>
      <c r="F78" s="12">
        <v>1</v>
      </c>
    </row>
    <row r="79" s="1" customFormat="1" ht="21.6" spans="1:6">
      <c r="A79" s="14">
        <v>77</v>
      </c>
      <c r="B79" s="10"/>
      <c r="C79" s="7" t="s">
        <v>507</v>
      </c>
      <c r="D79" s="15" t="s">
        <v>508</v>
      </c>
      <c r="E79" s="7" t="s">
        <v>36</v>
      </c>
      <c r="F79" s="12">
        <v>25</v>
      </c>
    </row>
    <row r="80" s="1" customFormat="1" ht="10.8" spans="1:6">
      <c r="A80" s="14">
        <v>78</v>
      </c>
      <c r="B80" s="10"/>
      <c r="C80" s="7" t="s">
        <v>509</v>
      </c>
      <c r="D80" s="15" t="s">
        <v>510</v>
      </c>
      <c r="E80" s="7" t="s">
        <v>292</v>
      </c>
      <c r="F80" s="12">
        <v>25</v>
      </c>
    </row>
    <row r="81" s="1" customFormat="1" ht="10.8" spans="1:6">
      <c r="A81" s="14">
        <v>79</v>
      </c>
      <c r="B81" s="10"/>
      <c r="C81" s="7" t="s">
        <v>509</v>
      </c>
      <c r="D81" s="15" t="s">
        <v>511</v>
      </c>
      <c r="E81" s="7" t="s">
        <v>292</v>
      </c>
      <c r="F81" s="12">
        <v>25</v>
      </c>
    </row>
    <row r="82" s="1" customFormat="1" ht="10.8" spans="1:6">
      <c r="A82" s="14">
        <v>80</v>
      </c>
      <c r="B82" s="10"/>
      <c r="C82" s="7" t="s">
        <v>509</v>
      </c>
      <c r="D82" s="15" t="s">
        <v>512</v>
      </c>
      <c r="E82" s="7" t="s">
        <v>292</v>
      </c>
      <c r="F82" s="12">
        <v>25</v>
      </c>
    </row>
    <row r="83" s="1" customFormat="1" ht="10.8" spans="1:6">
      <c r="A83" s="14">
        <v>81</v>
      </c>
      <c r="B83" s="10"/>
      <c r="C83" s="7" t="s">
        <v>509</v>
      </c>
      <c r="D83" s="15" t="s">
        <v>513</v>
      </c>
      <c r="E83" s="7" t="s">
        <v>292</v>
      </c>
      <c r="F83" s="12">
        <v>25</v>
      </c>
    </row>
    <row r="84" s="1" customFormat="1" ht="10.8" spans="1:6">
      <c r="A84" s="14">
        <v>82</v>
      </c>
      <c r="B84" s="10"/>
      <c r="C84" s="7" t="s">
        <v>514</v>
      </c>
      <c r="D84" s="15" t="s">
        <v>515</v>
      </c>
      <c r="E84" s="7" t="s">
        <v>66</v>
      </c>
      <c r="F84" s="12">
        <v>1</v>
      </c>
    </row>
    <row r="85" s="1" customFormat="1" ht="21.6" spans="1:6">
      <c r="A85" s="14">
        <v>83</v>
      </c>
      <c r="B85" s="10"/>
      <c r="C85" s="7" t="s">
        <v>238</v>
      </c>
      <c r="D85" s="15" t="s">
        <v>516</v>
      </c>
      <c r="E85" s="7" t="s">
        <v>66</v>
      </c>
      <c r="F85" s="12">
        <v>1</v>
      </c>
    </row>
    <row r="86" s="1" customFormat="1" ht="21.6" spans="1:6">
      <c r="A86" s="14">
        <v>84</v>
      </c>
      <c r="B86" s="10"/>
      <c r="C86" s="7" t="s">
        <v>331</v>
      </c>
      <c r="D86" s="15" t="s">
        <v>517</v>
      </c>
      <c r="E86" s="7" t="s">
        <v>66</v>
      </c>
      <c r="F86" s="12">
        <v>50</v>
      </c>
    </row>
    <row r="87" s="1" customFormat="1" ht="21.6" spans="1:6">
      <c r="A87" s="14">
        <v>85</v>
      </c>
      <c r="B87" s="10"/>
      <c r="C87" s="7" t="s">
        <v>331</v>
      </c>
      <c r="D87" s="15" t="s">
        <v>332</v>
      </c>
      <c r="E87" s="7" t="s">
        <v>66</v>
      </c>
      <c r="F87" s="12">
        <v>75</v>
      </c>
    </row>
    <row r="88" s="1" customFormat="1" ht="21.6" spans="1:6">
      <c r="A88" s="14">
        <v>86</v>
      </c>
      <c r="B88" s="10"/>
      <c r="C88" s="7" t="s">
        <v>331</v>
      </c>
      <c r="D88" s="15" t="s">
        <v>518</v>
      </c>
      <c r="E88" s="7" t="s">
        <v>66</v>
      </c>
      <c r="F88" s="12">
        <v>25</v>
      </c>
    </row>
    <row r="89" s="1" customFormat="1" ht="21.6" spans="1:6">
      <c r="A89" s="14">
        <v>87</v>
      </c>
      <c r="B89" s="10"/>
      <c r="C89" s="7" t="s">
        <v>331</v>
      </c>
      <c r="D89" s="15" t="s">
        <v>333</v>
      </c>
      <c r="E89" s="7" t="s">
        <v>66</v>
      </c>
      <c r="F89" s="12">
        <v>5</v>
      </c>
    </row>
    <row r="90" s="1" customFormat="1" ht="10.8" spans="1:6">
      <c r="A90" s="14">
        <v>88</v>
      </c>
      <c r="B90" s="10"/>
      <c r="C90" s="7" t="s">
        <v>519</v>
      </c>
      <c r="D90" s="15" t="s">
        <v>520</v>
      </c>
      <c r="E90" s="7" t="s">
        <v>36</v>
      </c>
      <c r="F90" s="12">
        <v>25</v>
      </c>
    </row>
    <row r="91" s="1" customFormat="1" ht="32.4" spans="1:6">
      <c r="A91" s="14">
        <v>89</v>
      </c>
      <c r="B91" s="10"/>
      <c r="C91" s="7" t="s">
        <v>521</v>
      </c>
      <c r="D91" s="15" t="s">
        <v>522</v>
      </c>
      <c r="E91" s="7" t="s">
        <v>66</v>
      </c>
      <c r="F91" s="12">
        <v>25</v>
      </c>
    </row>
    <row r="92" s="1" customFormat="1" ht="13.2" spans="1:6">
      <c r="A92" s="14">
        <v>90</v>
      </c>
      <c r="B92" s="10"/>
      <c r="C92" s="7" t="s">
        <v>249</v>
      </c>
      <c r="D92" s="15" t="s">
        <v>523</v>
      </c>
      <c r="E92" s="7" t="s">
        <v>77</v>
      </c>
      <c r="F92" s="12">
        <v>30</v>
      </c>
    </row>
    <row r="93" s="1" customFormat="1" ht="10.8" spans="1:6">
      <c r="A93" s="14">
        <v>91</v>
      </c>
      <c r="B93" s="10"/>
      <c r="C93" s="7" t="s">
        <v>251</v>
      </c>
      <c r="D93" s="15" t="s">
        <v>252</v>
      </c>
      <c r="E93" s="7" t="s">
        <v>210</v>
      </c>
      <c r="F93" s="12">
        <v>30</v>
      </c>
    </row>
    <row r="94" s="1" customFormat="1" ht="10.8" spans="1:6">
      <c r="A94" s="14">
        <v>92</v>
      </c>
      <c r="B94" s="10"/>
      <c r="C94" s="7" t="s">
        <v>524</v>
      </c>
      <c r="D94" s="15" t="s">
        <v>525</v>
      </c>
      <c r="E94" s="7" t="s">
        <v>210</v>
      </c>
      <c r="F94" s="12">
        <v>1</v>
      </c>
    </row>
    <row r="95" s="1" customFormat="1" ht="10.8" spans="1:6">
      <c r="A95" s="14">
        <v>93</v>
      </c>
      <c r="B95" s="10"/>
      <c r="C95" s="7" t="s">
        <v>240</v>
      </c>
      <c r="D95" s="15" t="s">
        <v>526</v>
      </c>
      <c r="E95" s="7" t="s">
        <v>66</v>
      </c>
      <c r="F95" s="12">
        <v>150</v>
      </c>
    </row>
    <row r="96" s="1" customFormat="1" ht="10.8" spans="1:6">
      <c r="A96" s="14">
        <v>94</v>
      </c>
      <c r="B96" s="10"/>
      <c r="C96" s="7" t="s">
        <v>240</v>
      </c>
      <c r="D96" s="15" t="s">
        <v>527</v>
      </c>
      <c r="E96" s="7" t="s">
        <v>66</v>
      </c>
      <c r="F96" s="12">
        <v>30</v>
      </c>
    </row>
    <row r="97" s="1" customFormat="1" ht="10.8" spans="1:6">
      <c r="A97" s="14">
        <v>95</v>
      </c>
      <c r="B97" s="10"/>
      <c r="C97" s="7" t="s">
        <v>528</v>
      </c>
      <c r="D97" s="15" t="s">
        <v>529</v>
      </c>
      <c r="E97" s="7" t="s">
        <v>66</v>
      </c>
      <c r="F97" s="12">
        <v>1</v>
      </c>
    </row>
    <row r="98" s="1" customFormat="1" ht="10.8" spans="1:6">
      <c r="A98" s="14">
        <v>96</v>
      </c>
      <c r="B98" s="10"/>
      <c r="C98" s="7" t="s">
        <v>215</v>
      </c>
      <c r="D98" s="15" t="s">
        <v>216</v>
      </c>
      <c r="E98" s="7" t="s">
        <v>217</v>
      </c>
      <c r="F98" s="12">
        <v>50</v>
      </c>
    </row>
    <row r="99" s="1" customFormat="1" ht="10.8" spans="1:6">
      <c r="A99" s="14">
        <v>97</v>
      </c>
      <c r="B99" s="10"/>
      <c r="C99" s="7" t="s">
        <v>530</v>
      </c>
      <c r="D99" s="15" t="s">
        <v>307</v>
      </c>
      <c r="E99" s="7" t="s">
        <v>308</v>
      </c>
      <c r="F99" s="12">
        <v>10</v>
      </c>
    </row>
    <row r="100" s="1" customFormat="1" ht="10.8" spans="1:6">
      <c r="A100" s="14">
        <v>98</v>
      </c>
      <c r="B100" s="10"/>
      <c r="C100" s="7" t="s">
        <v>531</v>
      </c>
      <c r="D100" s="15" t="s">
        <v>532</v>
      </c>
      <c r="E100" s="7" t="s">
        <v>66</v>
      </c>
      <c r="F100" s="12">
        <v>25</v>
      </c>
    </row>
    <row r="101" s="1" customFormat="1" ht="10.8" spans="1:6">
      <c r="A101" s="14">
        <v>99</v>
      </c>
      <c r="B101" s="10"/>
      <c r="C101" s="7" t="s">
        <v>533</v>
      </c>
      <c r="D101" s="15" t="s">
        <v>534</v>
      </c>
      <c r="E101" s="7" t="s">
        <v>36</v>
      </c>
      <c r="F101" s="12">
        <v>1</v>
      </c>
    </row>
    <row r="102" s="1" customFormat="1" ht="75.6" spans="1:6">
      <c r="A102" s="14">
        <v>100</v>
      </c>
      <c r="B102" s="10"/>
      <c r="C102" s="7" t="s">
        <v>535</v>
      </c>
      <c r="D102" s="15" t="s">
        <v>536</v>
      </c>
      <c r="E102" s="7" t="s">
        <v>66</v>
      </c>
      <c r="F102" s="12">
        <v>1</v>
      </c>
    </row>
    <row r="103" s="1" customFormat="1" ht="21.6" spans="1:6">
      <c r="A103" s="14">
        <v>101</v>
      </c>
      <c r="B103" s="10"/>
      <c r="C103" s="7" t="s">
        <v>537</v>
      </c>
      <c r="D103" s="15" t="s">
        <v>538</v>
      </c>
      <c r="E103" s="7" t="s">
        <v>246</v>
      </c>
      <c r="F103" s="12">
        <v>5</v>
      </c>
    </row>
    <row r="104" s="1" customFormat="1" ht="32.4" spans="1:6">
      <c r="A104" s="14">
        <v>102</v>
      </c>
      <c r="B104" s="10"/>
      <c r="C104" s="7" t="s">
        <v>539</v>
      </c>
      <c r="D104" s="15" t="s">
        <v>540</v>
      </c>
      <c r="E104" s="7" t="s">
        <v>36</v>
      </c>
      <c r="F104" s="12">
        <v>1</v>
      </c>
    </row>
    <row r="105" s="1" customFormat="1" ht="10.8" spans="1:6">
      <c r="A105" s="14">
        <v>103</v>
      </c>
      <c r="B105" s="10"/>
      <c r="C105" s="7" t="s">
        <v>541</v>
      </c>
      <c r="D105" s="15" t="s">
        <v>542</v>
      </c>
      <c r="E105" s="7" t="s">
        <v>232</v>
      </c>
      <c r="F105" s="12">
        <v>1</v>
      </c>
    </row>
    <row r="106" s="1" customFormat="1" ht="10.8" spans="1:6">
      <c r="A106" s="14">
        <v>104</v>
      </c>
      <c r="B106" s="10"/>
      <c r="C106" s="7" t="s">
        <v>543</v>
      </c>
      <c r="D106" s="15" t="s">
        <v>544</v>
      </c>
      <c r="E106" s="7" t="s">
        <v>232</v>
      </c>
      <c r="F106" s="12">
        <v>25</v>
      </c>
    </row>
    <row r="107" s="1" customFormat="1" ht="32.4" spans="1:6">
      <c r="A107" s="14">
        <v>105</v>
      </c>
      <c r="B107" s="10"/>
      <c r="C107" s="7" t="s">
        <v>545</v>
      </c>
      <c r="D107" s="15" t="s">
        <v>546</v>
      </c>
      <c r="E107" s="7" t="s">
        <v>66</v>
      </c>
      <c r="F107" s="12">
        <v>1</v>
      </c>
    </row>
    <row r="108" s="1" customFormat="1" ht="21.6" spans="1:6">
      <c r="A108" s="14">
        <v>106</v>
      </c>
      <c r="B108" s="10"/>
      <c r="C108" s="7" t="s">
        <v>352</v>
      </c>
      <c r="D108" s="15" t="s">
        <v>353</v>
      </c>
      <c r="E108" s="7" t="s">
        <v>227</v>
      </c>
      <c r="F108" s="12">
        <v>2</v>
      </c>
    </row>
    <row r="109" s="1" customFormat="1" ht="10.8" spans="1:6">
      <c r="A109" s="14">
        <v>107</v>
      </c>
      <c r="B109" s="10"/>
      <c r="C109" s="7" t="s">
        <v>547</v>
      </c>
      <c r="D109" s="15" t="s">
        <v>548</v>
      </c>
      <c r="E109" s="7" t="s">
        <v>549</v>
      </c>
      <c r="F109" s="12">
        <v>25</v>
      </c>
    </row>
    <row r="110" s="1" customFormat="1" ht="10.8" spans="1:6">
      <c r="A110" s="14">
        <v>108</v>
      </c>
      <c r="B110" s="10"/>
      <c r="C110" s="7" t="s">
        <v>550</v>
      </c>
      <c r="D110" s="15" t="s">
        <v>551</v>
      </c>
      <c r="E110" s="7" t="s">
        <v>199</v>
      </c>
      <c r="F110" s="12">
        <v>25</v>
      </c>
    </row>
    <row r="111" s="1" customFormat="1" ht="21.6" spans="1:6">
      <c r="A111" s="14">
        <v>109</v>
      </c>
      <c r="B111" s="10"/>
      <c r="C111" s="7" t="s">
        <v>552</v>
      </c>
      <c r="D111" s="15" t="s">
        <v>553</v>
      </c>
      <c r="E111" s="7" t="s">
        <v>199</v>
      </c>
      <c r="F111" s="12">
        <v>75</v>
      </c>
    </row>
    <row r="112" s="1" customFormat="1" ht="21.6" spans="1:6">
      <c r="A112" s="14">
        <v>110</v>
      </c>
      <c r="B112" s="10"/>
      <c r="C112" s="7" t="s">
        <v>554</v>
      </c>
      <c r="D112" s="15" t="s">
        <v>555</v>
      </c>
      <c r="E112" s="7" t="s">
        <v>66</v>
      </c>
      <c r="F112" s="12">
        <v>25</v>
      </c>
    </row>
    <row r="113" s="1" customFormat="1" ht="10.8" spans="1:6">
      <c r="A113" s="14">
        <v>111</v>
      </c>
      <c r="B113" s="10"/>
      <c r="C113" s="7" t="s">
        <v>556</v>
      </c>
      <c r="D113" s="15" t="s">
        <v>557</v>
      </c>
      <c r="E113" s="7" t="s">
        <v>558</v>
      </c>
      <c r="F113" s="12">
        <v>1</v>
      </c>
    </row>
    <row r="114" s="1" customFormat="1" ht="21.6" spans="1:6">
      <c r="A114" s="14">
        <v>112</v>
      </c>
      <c r="B114" s="10"/>
      <c r="C114" s="7" t="s">
        <v>559</v>
      </c>
      <c r="D114" s="15" t="s">
        <v>560</v>
      </c>
      <c r="E114" s="7" t="s">
        <v>77</v>
      </c>
      <c r="F114" s="12">
        <v>1</v>
      </c>
    </row>
    <row r="115" s="1" customFormat="1" ht="10.8" spans="1:6">
      <c r="A115" s="14">
        <v>113</v>
      </c>
      <c r="B115" s="10"/>
      <c r="C115" s="7" t="s">
        <v>561</v>
      </c>
      <c r="D115" s="15" t="s">
        <v>562</v>
      </c>
      <c r="E115" s="7" t="s">
        <v>217</v>
      </c>
      <c r="F115" s="12">
        <v>1</v>
      </c>
    </row>
    <row r="116" s="1" customFormat="1" ht="10.8" spans="1:6">
      <c r="A116" s="14">
        <v>114</v>
      </c>
      <c r="B116" s="10"/>
      <c r="C116" s="7" t="s">
        <v>488</v>
      </c>
      <c r="D116" s="15" t="s">
        <v>563</v>
      </c>
      <c r="E116" s="7" t="s">
        <v>292</v>
      </c>
      <c r="F116" s="12">
        <v>25</v>
      </c>
    </row>
    <row r="117" s="13" customFormat="1" ht="21.6" spans="1:6">
      <c r="A117" s="14">
        <v>115</v>
      </c>
      <c r="B117" s="10"/>
      <c r="C117" s="7" t="s">
        <v>564</v>
      </c>
      <c r="D117" s="15" t="s">
        <v>565</v>
      </c>
      <c r="E117" s="7" t="s">
        <v>33</v>
      </c>
      <c r="F117" s="12">
        <v>50</v>
      </c>
    </row>
    <row r="118" s="13" customFormat="1" ht="10.8" spans="1:6">
      <c r="A118" s="14">
        <v>116</v>
      </c>
      <c r="B118" s="10"/>
      <c r="C118" s="7" t="s">
        <v>566</v>
      </c>
      <c r="D118" s="15" t="s">
        <v>567</v>
      </c>
      <c r="E118" s="7" t="s">
        <v>66</v>
      </c>
      <c r="F118" s="12">
        <v>25</v>
      </c>
    </row>
    <row r="119" s="1" customFormat="1" ht="10.8" spans="1:6">
      <c r="A119" s="14">
        <v>117</v>
      </c>
      <c r="B119" s="10"/>
      <c r="C119" s="7" t="s">
        <v>421</v>
      </c>
      <c r="D119" s="15" t="s">
        <v>422</v>
      </c>
      <c r="E119" s="7" t="s">
        <v>66</v>
      </c>
      <c r="F119" s="12">
        <v>25</v>
      </c>
    </row>
    <row r="120" s="1" customFormat="1" ht="10.8" spans="1:6">
      <c r="A120" s="14">
        <v>118</v>
      </c>
      <c r="B120" s="10"/>
      <c r="C120" s="7" t="s">
        <v>568</v>
      </c>
      <c r="D120" s="15" t="s">
        <v>569</v>
      </c>
      <c r="E120" s="7" t="s">
        <v>227</v>
      </c>
      <c r="F120" s="12">
        <v>25</v>
      </c>
    </row>
    <row r="121" s="1" customFormat="1" ht="10.8" spans="1:6">
      <c r="A121" s="14">
        <v>119</v>
      </c>
      <c r="B121" s="10"/>
      <c r="C121" s="7" t="s">
        <v>570</v>
      </c>
      <c r="D121" s="15" t="s">
        <v>571</v>
      </c>
      <c r="E121" s="7" t="s">
        <v>572</v>
      </c>
      <c r="F121" s="12">
        <v>25</v>
      </c>
    </row>
    <row r="122" s="1" customFormat="1" ht="10.8" spans="1:6">
      <c r="A122" s="14">
        <v>120</v>
      </c>
      <c r="B122" s="10"/>
      <c r="C122" s="7" t="s">
        <v>573</v>
      </c>
      <c r="D122" s="15" t="s">
        <v>574</v>
      </c>
      <c r="E122" s="7" t="s">
        <v>66</v>
      </c>
      <c r="F122" s="12">
        <v>25</v>
      </c>
    </row>
    <row r="123" s="1" customFormat="1" ht="10.8" spans="1:6">
      <c r="A123" s="14">
        <v>121</v>
      </c>
      <c r="B123" s="10"/>
      <c r="C123" s="7" t="s">
        <v>575</v>
      </c>
      <c r="D123" s="15" t="s">
        <v>576</v>
      </c>
      <c r="E123" s="7" t="s">
        <v>66</v>
      </c>
      <c r="F123" s="12">
        <v>50</v>
      </c>
    </row>
    <row r="124" s="1" customFormat="1" ht="10.8" spans="1:6">
      <c r="A124" s="14">
        <v>122</v>
      </c>
      <c r="B124" s="10"/>
      <c r="C124" s="7" t="s">
        <v>577</v>
      </c>
      <c r="D124" s="15" t="s">
        <v>578</v>
      </c>
      <c r="E124" s="7" t="s">
        <v>199</v>
      </c>
      <c r="F124" s="12">
        <v>180</v>
      </c>
    </row>
    <row r="125" s="1" customFormat="1" ht="21.6" spans="1:6">
      <c r="A125" s="14">
        <v>123</v>
      </c>
      <c r="B125" s="10"/>
      <c r="C125" s="7" t="s">
        <v>287</v>
      </c>
      <c r="D125" s="15" t="s">
        <v>579</v>
      </c>
      <c r="E125" s="7" t="s">
        <v>66</v>
      </c>
      <c r="F125" s="12">
        <v>50</v>
      </c>
    </row>
    <row r="126" s="1" customFormat="1" ht="10.8" spans="1:6">
      <c r="A126" s="14">
        <v>124</v>
      </c>
      <c r="B126" s="10"/>
      <c r="C126" s="7" t="s">
        <v>580</v>
      </c>
      <c r="D126" s="15" t="s">
        <v>581</v>
      </c>
      <c r="E126" s="7" t="s">
        <v>232</v>
      </c>
      <c r="F126" s="12">
        <v>25</v>
      </c>
    </row>
    <row r="127" s="1" customFormat="1" ht="21.6" spans="1:6">
      <c r="A127" s="14">
        <v>125</v>
      </c>
      <c r="B127" s="10"/>
      <c r="C127" s="7" t="s">
        <v>582</v>
      </c>
      <c r="D127" s="15" t="s">
        <v>583</v>
      </c>
      <c r="E127" s="7" t="s">
        <v>199</v>
      </c>
      <c r="F127" s="12">
        <v>200</v>
      </c>
    </row>
    <row r="128" s="1" customFormat="1" ht="32.4" spans="1:6">
      <c r="A128" s="14">
        <v>126</v>
      </c>
      <c r="B128" s="10"/>
      <c r="C128" s="7" t="s">
        <v>584</v>
      </c>
      <c r="D128" s="15" t="s">
        <v>585</v>
      </c>
      <c r="E128" s="7" t="s">
        <v>36</v>
      </c>
      <c r="F128" s="12">
        <v>25</v>
      </c>
    </row>
    <row r="129" s="1" customFormat="1" ht="10.8" spans="1:6">
      <c r="A129" s="14">
        <v>127</v>
      </c>
      <c r="B129" s="10"/>
      <c r="C129" s="7" t="s">
        <v>586</v>
      </c>
      <c r="D129" s="15" t="s">
        <v>587</v>
      </c>
      <c r="E129" s="7" t="s">
        <v>474</v>
      </c>
      <c r="F129" s="12">
        <v>25</v>
      </c>
    </row>
    <row r="130" s="1" customFormat="1" ht="21.6" spans="1:6">
      <c r="A130" s="14">
        <v>128</v>
      </c>
      <c r="B130" s="10"/>
      <c r="C130" s="7" t="s">
        <v>588</v>
      </c>
      <c r="D130" s="15" t="s">
        <v>589</v>
      </c>
      <c r="E130" s="7" t="s">
        <v>308</v>
      </c>
      <c r="F130" s="12">
        <v>1</v>
      </c>
    </row>
    <row r="131" s="1" customFormat="1" ht="10.8" spans="1:6">
      <c r="A131" s="14">
        <v>129</v>
      </c>
      <c r="B131" s="10"/>
      <c r="C131" s="7" t="s">
        <v>590</v>
      </c>
      <c r="D131" s="15" t="s">
        <v>591</v>
      </c>
      <c r="E131" s="7" t="s">
        <v>30</v>
      </c>
      <c r="F131" s="12">
        <v>300</v>
      </c>
    </row>
    <row r="132" s="1" customFormat="1" ht="21.6" spans="1:6">
      <c r="A132" s="14">
        <v>130</v>
      </c>
      <c r="B132" s="10"/>
      <c r="C132" s="7" t="s">
        <v>592</v>
      </c>
      <c r="D132" s="15" t="s">
        <v>593</v>
      </c>
      <c r="E132" s="7" t="s">
        <v>66</v>
      </c>
      <c r="F132" s="12">
        <v>1</v>
      </c>
    </row>
    <row r="133" s="1" customFormat="1" ht="10.8" spans="1:6">
      <c r="A133" s="14">
        <v>131</v>
      </c>
      <c r="B133" s="10"/>
      <c r="C133" s="7" t="s">
        <v>594</v>
      </c>
      <c r="D133" s="15" t="s">
        <v>595</v>
      </c>
      <c r="E133" s="7" t="s">
        <v>66</v>
      </c>
      <c r="F133" s="12">
        <v>4</v>
      </c>
    </row>
    <row r="134" s="1" customFormat="1" ht="10.8" spans="1:6">
      <c r="A134" s="14">
        <v>132</v>
      </c>
      <c r="B134" s="10"/>
      <c r="C134" s="7" t="s">
        <v>596</v>
      </c>
      <c r="D134" s="15" t="s">
        <v>597</v>
      </c>
      <c r="E134" s="7" t="s">
        <v>33</v>
      </c>
      <c r="F134" s="12">
        <v>5</v>
      </c>
    </row>
    <row r="135" s="1" customFormat="1" ht="21.6" spans="1:6">
      <c r="A135" s="14">
        <v>133</v>
      </c>
      <c r="B135" s="10"/>
      <c r="C135" s="7" t="s">
        <v>598</v>
      </c>
      <c r="D135" s="15" t="s">
        <v>599</v>
      </c>
      <c r="E135" s="7" t="s">
        <v>217</v>
      </c>
      <c r="F135" s="12">
        <v>25</v>
      </c>
    </row>
    <row r="136" s="1" customFormat="1" ht="10.8" spans="1:6">
      <c r="A136" s="14">
        <v>134</v>
      </c>
      <c r="B136" s="10"/>
      <c r="C136" s="7" t="s">
        <v>600</v>
      </c>
      <c r="D136" s="15" t="s">
        <v>601</v>
      </c>
      <c r="E136" s="7" t="s">
        <v>232</v>
      </c>
      <c r="F136" s="12">
        <v>25</v>
      </c>
    </row>
  </sheetData>
  <autoFilter xmlns:etc="http://www.wps.cn/officeDocument/2017/etCustomData" ref="A2:G136" etc:filterBottomFollowUsedRange="0">
    <extLst/>
  </autoFilter>
  <mergeCells count="2">
    <mergeCell ref="A1:F1"/>
    <mergeCell ref="B3:B136"/>
  </mergeCells>
  <pageMargins left="0.7" right="0.7" top="0.75" bottom="0.75" header="0.3" footer="0.3"/>
  <pageSetup paperSize="9" scale="95" orientation="landscape"/>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47"/>
  <sheetViews>
    <sheetView view="pageBreakPreview" zoomScale="115" zoomScaleNormal="100" topLeftCell="A231" workbookViewId="0">
      <selection activeCell="G233" sqref="G233"/>
    </sheetView>
  </sheetViews>
  <sheetFormatPr defaultColWidth="9" defaultRowHeight="10.8" outlineLevelCol="5"/>
  <cols>
    <col min="1" max="3" width="9" style="2"/>
    <col min="4" max="4" width="57.4444444444444" style="2" customWidth="1"/>
    <col min="5" max="6" width="9" style="2"/>
    <col min="7" max="7" width="31.1296296296296" style="2" customWidth="1"/>
    <col min="8" max="16384" width="9" style="2"/>
  </cols>
  <sheetData>
    <row r="1" s="1" customFormat="1" ht="20.4" spans="1:6">
      <c r="A1" s="3" t="s">
        <v>602</v>
      </c>
      <c r="B1" s="3"/>
      <c r="C1" s="3"/>
      <c r="D1" s="3"/>
      <c r="E1" s="3"/>
      <c r="F1" s="3"/>
    </row>
    <row r="2" s="1" customFormat="1" ht="12" spans="1:6">
      <c r="A2" s="4" t="s">
        <v>1</v>
      </c>
      <c r="B2" s="4" t="s">
        <v>21</v>
      </c>
      <c r="C2" s="4" t="s">
        <v>22</v>
      </c>
      <c r="D2" s="4" t="s">
        <v>23</v>
      </c>
      <c r="E2" s="4" t="s">
        <v>24</v>
      </c>
      <c r="F2" s="4" t="s">
        <v>25</v>
      </c>
    </row>
    <row r="3" s="1" customFormat="1" ht="64.8" spans="1:6">
      <c r="A3" s="5">
        <v>1</v>
      </c>
      <c r="B3" s="6" t="s">
        <v>603</v>
      </c>
      <c r="C3" s="7" t="s">
        <v>268</v>
      </c>
      <c r="D3" s="8" t="s">
        <v>269</v>
      </c>
      <c r="E3" s="7" t="s">
        <v>36</v>
      </c>
      <c r="F3" s="9">
        <v>75</v>
      </c>
    </row>
    <row r="4" s="1" customFormat="1" ht="54" spans="1:6">
      <c r="A4" s="5">
        <v>2</v>
      </c>
      <c r="B4" s="10"/>
      <c r="C4" s="7" t="s">
        <v>604</v>
      </c>
      <c r="D4" s="8" t="s">
        <v>605</v>
      </c>
      <c r="E4" s="7" t="s">
        <v>36</v>
      </c>
      <c r="F4" s="9">
        <v>50</v>
      </c>
    </row>
    <row r="5" s="1" customFormat="1" spans="1:6">
      <c r="A5" s="5">
        <v>3</v>
      </c>
      <c r="B5" s="10"/>
      <c r="C5" s="7" t="s">
        <v>606</v>
      </c>
      <c r="D5" s="8" t="s">
        <v>607</v>
      </c>
      <c r="E5" s="7" t="s">
        <v>66</v>
      </c>
      <c r="F5" s="9">
        <v>125</v>
      </c>
    </row>
    <row r="6" s="1" customFormat="1" spans="1:6">
      <c r="A6" s="5">
        <v>4</v>
      </c>
      <c r="B6" s="10"/>
      <c r="C6" s="7" t="s">
        <v>606</v>
      </c>
      <c r="D6" s="8" t="s">
        <v>608</v>
      </c>
      <c r="E6" s="7" t="s">
        <v>66</v>
      </c>
      <c r="F6" s="9">
        <v>125</v>
      </c>
    </row>
    <row r="7" s="1" customFormat="1" ht="21.6" spans="1:6">
      <c r="A7" s="5">
        <v>5</v>
      </c>
      <c r="B7" s="10"/>
      <c r="C7" s="7" t="s">
        <v>273</v>
      </c>
      <c r="D7" s="8" t="s">
        <v>274</v>
      </c>
      <c r="E7" s="7" t="s">
        <v>36</v>
      </c>
      <c r="F7" s="9">
        <v>100</v>
      </c>
    </row>
    <row r="8" s="1" customFormat="1" spans="1:6">
      <c r="A8" s="5">
        <v>6</v>
      </c>
      <c r="B8" s="10"/>
      <c r="C8" s="7" t="s">
        <v>270</v>
      </c>
      <c r="D8" s="8" t="s">
        <v>609</v>
      </c>
      <c r="E8" s="7" t="s">
        <v>272</v>
      </c>
      <c r="F8" s="9">
        <v>100</v>
      </c>
    </row>
    <row r="9" s="1" customFormat="1" ht="21.6" spans="1:6">
      <c r="A9" s="5">
        <v>7</v>
      </c>
      <c r="B9" s="10"/>
      <c r="C9" s="7" t="s">
        <v>610</v>
      </c>
      <c r="D9" s="8" t="s">
        <v>611</v>
      </c>
      <c r="E9" s="7" t="s">
        <v>36</v>
      </c>
      <c r="F9" s="9">
        <v>25</v>
      </c>
    </row>
    <row r="10" s="1" customFormat="1" ht="21.6" spans="1:6">
      <c r="A10" s="5">
        <v>8</v>
      </c>
      <c r="B10" s="10"/>
      <c r="C10" s="7" t="s">
        <v>264</v>
      </c>
      <c r="D10" s="8" t="s">
        <v>265</v>
      </c>
      <c r="E10" s="7" t="s">
        <v>36</v>
      </c>
      <c r="F10" s="9">
        <v>25</v>
      </c>
    </row>
    <row r="11" s="1" customFormat="1" ht="21.6" spans="1:6">
      <c r="A11" s="5">
        <v>9</v>
      </c>
      <c r="B11" s="10"/>
      <c r="C11" s="7" t="s">
        <v>266</v>
      </c>
      <c r="D11" s="8" t="s">
        <v>267</v>
      </c>
      <c r="E11" s="7" t="s">
        <v>36</v>
      </c>
      <c r="F11" s="9">
        <v>25</v>
      </c>
    </row>
    <row r="12" s="1" customFormat="1" spans="1:6">
      <c r="A12" s="5">
        <v>10</v>
      </c>
      <c r="B12" s="10"/>
      <c r="C12" s="7" t="s">
        <v>277</v>
      </c>
      <c r="D12" s="8" t="s">
        <v>279</v>
      </c>
      <c r="E12" s="7" t="s">
        <v>199</v>
      </c>
      <c r="F12" s="9">
        <v>150</v>
      </c>
    </row>
    <row r="13" s="1" customFormat="1" spans="1:6">
      <c r="A13" s="5">
        <v>11</v>
      </c>
      <c r="B13" s="10"/>
      <c r="C13" s="7" t="s">
        <v>277</v>
      </c>
      <c r="D13" s="8" t="s">
        <v>278</v>
      </c>
      <c r="E13" s="7" t="s">
        <v>199</v>
      </c>
      <c r="F13" s="9">
        <v>150</v>
      </c>
    </row>
    <row r="14" s="1" customFormat="1" ht="32.4" spans="1:6">
      <c r="A14" s="5">
        <v>12</v>
      </c>
      <c r="B14" s="10"/>
      <c r="C14" s="7" t="s">
        <v>612</v>
      </c>
      <c r="D14" s="8" t="s">
        <v>613</v>
      </c>
      <c r="E14" s="7" t="s">
        <v>36</v>
      </c>
      <c r="F14" s="9">
        <v>25</v>
      </c>
    </row>
    <row r="15" s="1" customFormat="1" ht="21.6" spans="1:6">
      <c r="A15" s="5">
        <v>13</v>
      </c>
      <c r="B15" s="10"/>
      <c r="C15" s="7" t="s">
        <v>614</v>
      </c>
      <c r="D15" s="8" t="s">
        <v>615</v>
      </c>
      <c r="E15" s="7" t="s">
        <v>66</v>
      </c>
      <c r="F15" s="9">
        <v>25</v>
      </c>
    </row>
    <row r="16" s="1" customFormat="1" ht="21.6" spans="1:6">
      <c r="A16" s="5">
        <v>14</v>
      </c>
      <c r="B16" s="10"/>
      <c r="C16" s="7" t="s">
        <v>614</v>
      </c>
      <c r="D16" s="8" t="s">
        <v>616</v>
      </c>
      <c r="E16" s="7" t="s">
        <v>66</v>
      </c>
      <c r="F16" s="9">
        <v>25</v>
      </c>
    </row>
    <row r="17" s="1" customFormat="1" ht="64.8" spans="1:6">
      <c r="A17" s="5">
        <v>15</v>
      </c>
      <c r="B17" s="10"/>
      <c r="C17" s="7" t="s">
        <v>617</v>
      </c>
      <c r="D17" s="8" t="s">
        <v>618</v>
      </c>
      <c r="E17" s="7" t="s">
        <v>36</v>
      </c>
      <c r="F17" s="9">
        <v>25</v>
      </c>
    </row>
    <row r="18" s="1" customFormat="1" ht="64.8" spans="1:6">
      <c r="A18" s="5">
        <v>16</v>
      </c>
      <c r="B18" s="10"/>
      <c r="C18" s="7" t="s">
        <v>619</v>
      </c>
      <c r="D18" s="8" t="s">
        <v>620</v>
      </c>
      <c r="E18" s="7" t="s">
        <v>36</v>
      </c>
      <c r="F18" s="9">
        <v>25</v>
      </c>
    </row>
    <row r="19" s="1" customFormat="1" spans="1:6">
      <c r="A19" s="5">
        <v>17</v>
      </c>
      <c r="B19" s="10"/>
      <c r="C19" s="7" t="s">
        <v>621</v>
      </c>
      <c r="D19" s="8" t="s">
        <v>622</v>
      </c>
      <c r="E19" s="7" t="s">
        <v>217</v>
      </c>
      <c r="F19" s="9">
        <v>50</v>
      </c>
    </row>
    <row r="20" s="1" customFormat="1" ht="32.4" spans="1:6">
      <c r="A20" s="5">
        <v>18</v>
      </c>
      <c r="B20" s="10"/>
      <c r="C20" s="7" t="s">
        <v>623</v>
      </c>
      <c r="D20" s="8" t="s">
        <v>624</v>
      </c>
      <c r="E20" s="7" t="s">
        <v>232</v>
      </c>
      <c r="F20" s="9">
        <v>1</v>
      </c>
    </row>
    <row r="21" s="1" customFormat="1" ht="32.4" spans="1:6">
      <c r="A21" s="5">
        <v>19</v>
      </c>
      <c r="B21" s="10"/>
      <c r="C21" s="7" t="s">
        <v>625</v>
      </c>
      <c r="D21" s="8" t="s">
        <v>626</v>
      </c>
      <c r="E21" s="7" t="s">
        <v>232</v>
      </c>
      <c r="F21" s="9">
        <v>1</v>
      </c>
    </row>
    <row r="22" s="1" customFormat="1" spans="1:6">
      <c r="A22" s="5">
        <v>20</v>
      </c>
      <c r="B22" s="10"/>
      <c r="C22" s="7" t="s">
        <v>627</v>
      </c>
      <c r="D22" s="8" t="s">
        <v>628</v>
      </c>
      <c r="E22" s="7" t="s">
        <v>232</v>
      </c>
      <c r="F22" s="9">
        <v>25</v>
      </c>
    </row>
    <row r="23" s="1" customFormat="1" ht="21.6" spans="1:6">
      <c r="A23" s="5">
        <v>21</v>
      </c>
      <c r="B23" s="10"/>
      <c r="C23" s="7" t="s">
        <v>280</v>
      </c>
      <c r="D23" s="8" t="s">
        <v>281</v>
      </c>
      <c r="E23" s="7" t="s">
        <v>66</v>
      </c>
      <c r="F23" s="9">
        <v>200</v>
      </c>
    </row>
    <row r="24" s="1" customFormat="1" spans="1:6">
      <c r="A24" s="5">
        <v>22</v>
      </c>
      <c r="B24" s="10"/>
      <c r="C24" s="7" t="s">
        <v>629</v>
      </c>
      <c r="D24" s="8" t="s">
        <v>630</v>
      </c>
      <c r="E24" s="7" t="s">
        <v>66</v>
      </c>
      <c r="F24" s="9">
        <v>50</v>
      </c>
    </row>
    <row r="25" s="1" customFormat="1" ht="21.6" spans="1:6">
      <c r="A25" s="5">
        <v>23</v>
      </c>
      <c r="B25" s="10"/>
      <c r="C25" s="7" t="s">
        <v>631</v>
      </c>
      <c r="D25" s="8" t="s">
        <v>632</v>
      </c>
      <c r="E25" s="7" t="s">
        <v>66</v>
      </c>
      <c r="F25" s="9">
        <v>250</v>
      </c>
    </row>
    <row r="26" s="1" customFormat="1" spans="1:6">
      <c r="A26" s="5">
        <v>24</v>
      </c>
      <c r="B26" s="10"/>
      <c r="C26" s="7" t="s">
        <v>633</v>
      </c>
      <c r="D26" s="8" t="s">
        <v>634</v>
      </c>
      <c r="E26" s="7" t="s">
        <v>77</v>
      </c>
      <c r="F26" s="9">
        <v>25</v>
      </c>
    </row>
    <row r="27" s="1" customFormat="1" ht="21.6" spans="1:6">
      <c r="A27" s="5">
        <v>25</v>
      </c>
      <c r="B27" s="10"/>
      <c r="C27" s="7" t="s">
        <v>635</v>
      </c>
      <c r="D27" s="8" t="s">
        <v>636</v>
      </c>
      <c r="E27" s="7" t="s">
        <v>66</v>
      </c>
      <c r="F27" s="9">
        <v>1</v>
      </c>
    </row>
    <row r="28" s="1" customFormat="1" spans="1:6">
      <c r="A28" s="5">
        <v>26</v>
      </c>
      <c r="B28" s="10"/>
      <c r="C28" s="7" t="s">
        <v>270</v>
      </c>
      <c r="D28" s="8" t="s">
        <v>271</v>
      </c>
      <c r="E28" s="7" t="s">
        <v>272</v>
      </c>
      <c r="F28" s="9">
        <v>100</v>
      </c>
    </row>
    <row r="29" s="1" customFormat="1" ht="21.6" spans="1:6">
      <c r="A29" s="5">
        <v>27</v>
      </c>
      <c r="B29" s="10"/>
      <c r="C29" s="7" t="s">
        <v>637</v>
      </c>
      <c r="D29" s="8" t="s">
        <v>638</v>
      </c>
      <c r="E29" s="7" t="s">
        <v>36</v>
      </c>
      <c r="F29" s="9">
        <v>25</v>
      </c>
    </row>
    <row r="30" s="1" customFormat="1" ht="21.6" spans="1:6">
      <c r="A30" s="5">
        <v>28</v>
      </c>
      <c r="B30" s="10"/>
      <c r="C30" s="7" t="s">
        <v>639</v>
      </c>
      <c r="D30" s="8" t="s">
        <v>640</v>
      </c>
      <c r="E30" s="7" t="s">
        <v>66</v>
      </c>
      <c r="F30" s="9">
        <v>30</v>
      </c>
    </row>
    <row r="31" s="1" customFormat="1" ht="21.6" spans="1:6">
      <c r="A31" s="5">
        <v>29</v>
      </c>
      <c r="B31" s="10"/>
      <c r="C31" s="7" t="s">
        <v>639</v>
      </c>
      <c r="D31" s="8" t="s">
        <v>640</v>
      </c>
      <c r="E31" s="7" t="s">
        <v>66</v>
      </c>
      <c r="F31" s="9">
        <v>30</v>
      </c>
    </row>
    <row r="32" s="1" customFormat="1" ht="21.6" spans="1:6">
      <c r="A32" s="5">
        <v>30</v>
      </c>
      <c r="B32" s="10"/>
      <c r="C32" s="7" t="s">
        <v>641</v>
      </c>
      <c r="D32" s="8" t="s">
        <v>642</v>
      </c>
      <c r="E32" s="7" t="s">
        <v>66</v>
      </c>
      <c r="F32" s="9">
        <v>125</v>
      </c>
    </row>
    <row r="33" s="1" customFormat="1" ht="21.6" spans="1:6">
      <c r="A33" s="5">
        <v>31</v>
      </c>
      <c r="B33" s="10"/>
      <c r="C33" s="7" t="s">
        <v>643</v>
      </c>
      <c r="D33" s="8" t="s">
        <v>644</v>
      </c>
      <c r="E33" s="7" t="s">
        <v>66</v>
      </c>
      <c r="F33" s="9">
        <v>25</v>
      </c>
    </row>
    <row r="34" s="1" customFormat="1" spans="1:6">
      <c r="A34" s="5">
        <v>32</v>
      </c>
      <c r="B34" s="10"/>
      <c r="C34" s="7" t="s">
        <v>645</v>
      </c>
      <c r="D34" s="8" t="s">
        <v>646</v>
      </c>
      <c r="E34" s="7" t="s">
        <v>36</v>
      </c>
      <c r="F34" s="9">
        <v>25</v>
      </c>
    </row>
    <row r="35" s="1" customFormat="1" ht="32.4" spans="1:6">
      <c r="A35" s="5">
        <v>33</v>
      </c>
      <c r="B35" s="10"/>
      <c r="C35" s="7" t="s">
        <v>647</v>
      </c>
      <c r="D35" s="8" t="s">
        <v>648</v>
      </c>
      <c r="E35" s="7" t="s">
        <v>36</v>
      </c>
      <c r="F35" s="9">
        <v>1</v>
      </c>
    </row>
    <row r="36" s="1" customFormat="1" spans="1:6">
      <c r="A36" s="5">
        <v>34</v>
      </c>
      <c r="B36" s="10"/>
      <c r="C36" s="7" t="s">
        <v>649</v>
      </c>
      <c r="D36" s="8" t="s">
        <v>650</v>
      </c>
      <c r="E36" s="7" t="s">
        <v>66</v>
      </c>
      <c r="F36" s="9">
        <v>25</v>
      </c>
    </row>
    <row r="37" s="1" customFormat="1" spans="1:6">
      <c r="A37" s="5">
        <v>35</v>
      </c>
      <c r="B37" s="10"/>
      <c r="C37" s="7" t="s">
        <v>651</v>
      </c>
      <c r="D37" s="8" t="s">
        <v>652</v>
      </c>
      <c r="E37" s="7" t="s">
        <v>572</v>
      </c>
      <c r="F37" s="9">
        <v>25</v>
      </c>
    </row>
    <row r="38" s="1" customFormat="1" ht="21.6" spans="1:6">
      <c r="A38" s="5">
        <v>36</v>
      </c>
      <c r="B38" s="10"/>
      <c r="C38" s="7" t="s">
        <v>653</v>
      </c>
      <c r="D38" s="8" t="s">
        <v>654</v>
      </c>
      <c r="E38" s="7" t="s">
        <v>66</v>
      </c>
      <c r="F38" s="9">
        <v>25</v>
      </c>
    </row>
    <row r="39" s="1" customFormat="1" ht="43.2" spans="1:6">
      <c r="A39" s="5">
        <v>37</v>
      </c>
      <c r="B39" s="10"/>
      <c r="C39" s="7" t="s">
        <v>201</v>
      </c>
      <c r="D39" s="8" t="s">
        <v>289</v>
      </c>
      <c r="E39" s="7" t="s">
        <v>66</v>
      </c>
      <c r="F39" s="9">
        <v>75</v>
      </c>
    </row>
    <row r="40" s="1" customFormat="1" ht="21.6" spans="1:6">
      <c r="A40" s="5">
        <v>38</v>
      </c>
      <c r="B40" s="10"/>
      <c r="C40" s="7" t="s">
        <v>655</v>
      </c>
      <c r="D40" s="8" t="s">
        <v>656</v>
      </c>
      <c r="E40" s="7" t="s">
        <v>36</v>
      </c>
      <c r="F40" s="9">
        <v>25</v>
      </c>
    </row>
    <row r="41" s="1" customFormat="1" spans="1:6">
      <c r="A41" s="5">
        <v>39</v>
      </c>
      <c r="B41" s="10"/>
      <c r="C41" s="7" t="s">
        <v>488</v>
      </c>
      <c r="D41" s="8" t="s">
        <v>563</v>
      </c>
      <c r="E41" s="7" t="s">
        <v>292</v>
      </c>
      <c r="F41" s="9">
        <v>25</v>
      </c>
    </row>
    <row r="42" s="1" customFormat="1" spans="1:6">
      <c r="A42" s="5">
        <v>40</v>
      </c>
      <c r="B42" s="10"/>
      <c r="C42" s="7" t="s">
        <v>366</v>
      </c>
      <c r="D42" s="8" t="s">
        <v>468</v>
      </c>
      <c r="E42" s="7" t="s">
        <v>292</v>
      </c>
      <c r="F42" s="9">
        <v>25</v>
      </c>
    </row>
    <row r="43" s="1" customFormat="1" ht="21.6" spans="1:6">
      <c r="A43" s="5">
        <v>41</v>
      </c>
      <c r="B43" s="10"/>
      <c r="C43" s="7" t="s">
        <v>238</v>
      </c>
      <c r="D43" s="8" t="s">
        <v>239</v>
      </c>
      <c r="E43" s="7" t="s">
        <v>66</v>
      </c>
      <c r="F43" s="9">
        <v>50</v>
      </c>
    </row>
    <row r="44" s="1" customFormat="1" ht="21.6" spans="1:6">
      <c r="A44" s="5">
        <v>42</v>
      </c>
      <c r="B44" s="10"/>
      <c r="C44" s="7" t="s">
        <v>222</v>
      </c>
      <c r="D44" s="8" t="s">
        <v>224</v>
      </c>
      <c r="E44" s="7" t="s">
        <v>66</v>
      </c>
      <c r="F44" s="9">
        <v>25</v>
      </c>
    </row>
    <row r="45" s="1" customFormat="1" spans="1:6">
      <c r="A45" s="5">
        <v>43</v>
      </c>
      <c r="B45" s="10"/>
      <c r="C45" s="7" t="s">
        <v>469</v>
      </c>
      <c r="D45" s="8" t="s">
        <v>470</v>
      </c>
      <c r="E45" s="7" t="s">
        <v>232</v>
      </c>
      <c r="F45" s="9">
        <v>1</v>
      </c>
    </row>
    <row r="46" s="1" customFormat="1" ht="129.6" spans="1:6">
      <c r="A46" s="5">
        <v>44</v>
      </c>
      <c r="B46" s="10"/>
      <c r="C46" s="7" t="s">
        <v>657</v>
      </c>
      <c r="D46" s="8" t="s">
        <v>658</v>
      </c>
      <c r="E46" s="7" t="s">
        <v>36</v>
      </c>
      <c r="F46" s="9">
        <v>25</v>
      </c>
    </row>
    <row r="47" s="1" customFormat="1" ht="43.2" spans="1:6">
      <c r="A47" s="5">
        <v>45</v>
      </c>
      <c r="B47" s="10"/>
      <c r="C47" s="7" t="s">
        <v>659</v>
      </c>
      <c r="D47" s="8" t="s">
        <v>660</v>
      </c>
      <c r="E47" s="7" t="s">
        <v>36</v>
      </c>
      <c r="F47" s="9">
        <v>25</v>
      </c>
    </row>
    <row r="48" s="1" customFormat="1" ht="32.4" spans="1:6">
      <c r="A48" s="5">
        <v>46</v>
      </c>
      <c r="B48" s="10"/>
      <c r="C48" s="7" t="s">
        <v>661</v>
      </c>
      <c r="D48" s="8" t="s">
        <v>662</v>
      </c>
      <c r="E48" s="7" t="s">
        <v>36</v>
      </c>
      <c r="F48" s="9">
        <v>25</v>
      </c>
    </row>
    <row r="49" s="1" customFormat="1" ht="21.6" spans="1:6">
      <c r="A49" s="5">
        <v>47</v>
      </c>
      <c r="B49" s="10"/>
      <c r="C49" s="7" t="s">
        <v>334</v>
      </c>
      <c r="D49" s="8" t="s">
        <v>335</v>
      </c>
      <c r="E49" s="7" t="s">
        <v>232</v>
      </c>
      <c r="F49" s="9">
        <v>25</v>
      </c>
    </row>
    <row r="50" s="1" customFormat="1" ht="21.6" spans="1:6">
      <c r="A50" s="5">
        <v>48</v>
      </c>
      <c r="B50" s="10"/>
      <c r="C50" s="7" t="s">
        <v>663</v>
      </c>
      <c r="D50" s="8" t="s">
        <v>664</v>
      </c>
      <c r="E50" s="7" t="s">
        <v>36</v>
      </c>
      <c r="F50" s="9">
        <v>25</v>
      </c>
    </row>
    <row r="51" s="1" customFormat="1" spans="1:6">
      <c r="A51" s="5">
        <v>49</v>
      </c>
      <c r="B51" s="10"/>
      <c r="C51" s="7" t="s">
        <v>665</v>
      </c>
      <c r="D51" s="8" t="s">
        <v>666</v>
      </c>
      <c r="E51" s="7" t="s">
        <v>36</v>
      </c>
      <c r="F51" s="9">
        <v>25</v>
      </c>
    </row>
    <row r="52" s="1" customFormat="1" ht="32.4" spans="1:6">
      <c r="A52" s="5">
        <v>50</v>
      </c>
      <c r="B52" s="10"/>
      <c r="C52" s="7" t="s">
        <v>293</v>
      </c>
      <c r="D52" s="8" t="s">
        <v>667</v>
      </c>
      <c r="E52" s="7" t="s">
        <v>66</v>
      </c>
      <c r="F52" s="9">
        <v>25</v>
      </c>
    </row>
    <row r="53" s="1" customFormat="1" spans="1:6">
      <c r="A53" s="5">
        <v>51</v>
      </c>
      <c r="B53" s="10"/>
      <c r="C53" s="7" t="s">
        <v>668</v>
      </c>
      <c r="D53" s="8" t="s">
        <v>669</v>
      </c>
      <c r="E53" s="7" t="s">
        <v>199</v>
      </c>
      <c r="F53" s="9">
        <v>50</v>
      </c>
    </row>
    <row r="54" s="1" customFormat="1" spans="1:6">
      <c r="A54" s="5">
        <v>52</v>
      </c>
      <c r="B54" s="10"/>
      <c r="C54" s="7" t="s">
        <v>668</v>
      </c>
      <c r="D54" s="8" t="s">
        <v>670</v>
      </c>
      <c r="E54" s="7" t="s">
        <v>66</v>
      </c>
      <c r="F54" s="9">
        <v>25</v>
      </c>
    </row>
    <row r="55" s="1" customFormat="1" spans="1:6">
      <c r="A55" s="5">
        <v>53</v>
      </c>
      <c r="B55" s="10"/>
      <c r="C55" s="7" t="s">
        <v>524</v>
      </c>
      <c r="D55" s="8" t="s">
        <v>525</v>
      </c>
      <c r="E55" s="7" t="s">
        <v>210</v>
      </c>
      <c r="F55" s="9">
        <v>1</v>
      </c>
    </row>
    <row r="56" s="1" customFormat="1" spans="1:6">
      <c r="A56" s="5">
        <v>54</v>
      </c>
      <c r="B56" s="10"/>
      <c r="C56" s="7" t="s">
        <v>671</v>
      </c>
      <c r="D56" s="8" t="s">
        <v>672</v>
      </c>
      <c r="E56" s="7" t="s">
        <v>33</v>
      </c>
      <c r="F56" s="9">
        <v>25</v>
      </c>
    </row>
    <row r="57" s="1" customFormat="1" spans="1:6">
      <c r="A57" s="5">
        <v>55</v>
      </c>
      <c r="B57" s="10"/>
      <c r="C57" s="7" t="s">
        <v>673</v>
      </c>
      <c r="D57" s="8" t="s">
        <v>674</v>
      </c>
      <c r="E57" s="7" t="s">
        <v>227</v>
      </c>
      <c r="F57" s="9">
        <v>25</v>
      </c>
    </row>
    <row r="58" s="1" customFormat="1" spans="1:6">
      <c r="A58" s="5">
        <v>56</v>
      </c>
      <c r="B58" s="10"/>
      <c r="C58" s="7" t="s">
        <v>277</v>
      </c>
      <c r="D58" s="8" t="s">
        <v>675</v>
      </c>
      <c r="E58" s="7" t="s">
        <v>199</v>
      </c>
      <c r="F58" s="9">
        <v>50</v>
      </c>
    </row>
    <row r="59" s="1" customFormat="1" spans="1:6">
      <c r="A59" s="5">
        <v>57</v>
      </c>
      <c r="B59" s="10"/>
      <c r="C59" s="7" t="s">
        <v>277</v>
      </c>
      <c r="D59" s="8" t="s">
        <v>676</v>
      </c>
      <c r="E59" s="7" t="s">
        <v>199</v>
      </c>
      <c r="F59" s="9">
        <v>50</v>
      </c>
    </row>
    <row r="60" s="1" customFormat="1" spans="1:6">
      <c r="A60" s="5">
        <v>58</v>
      </c>
      <c r="B60" s="10"/>
      <c r="C60" s="7" t="s">
        <v>677</v>
      </c>
      <c r="D60" s="8" t="s">
        <v>591</v>
      </c>
      <c r="E60" s="7" t="s">
        <v>30</v>
      </c>
      <c r="F60" s="9">
        <v>300</v>
      </c>
    </row>
    <row r="61" s="1" customFormat="1" ht="32.4" spans="1:6">
      <c r="A61" s="5">
        <v>59</v>
      </c>
      <c r="B61" s="10"/>
      <c r="C61" s="7" t="s">
        <v>323</v>
      </c>
      <c r="D61" s="8" t="s">
        <v>324</v>
      </c>
      <c r="E61" s="7" t="s">
        <v>36</v>
      </c>
      <c r="F61" s="9">
        <v>25</v>
      </c>
    </row>
    <row r="62" s="1" customFormat="1" spans="1:6">
      <c r="A62" s="5">
        <v>60</v>
      </c>
      <c r="B62" s="10"/>
      <c r="C62" s="7" t="s">
        <v>678</v>
      </c>
      <c r="D62" s="8" t="s">
        <v>679</v>
      </c>
      <c r="E62" s="7" t="s">
        <v>227</v>
      </c>
      <c r="F62" s="9">
        <v>1</v>
      </c>
    </row>
    <row r="63" s="1" customFormat="1" spans="1:6">
      <c r="A63" s="5">
        <v>61</v>
      </c>
      <c r="B63" s="10"/>
      <c r="C63" s="7" t="s">
        <v>680</v>
      </c>
      <c r="D63" s="8" t="s">
        <v>681</v>
      </c>
      <c r="E63" s="7" t="s">
        <v>30</v>
      </c>
      <c r="F63" s="9">
        <v>300</v>
      </c>
    </row>
    <row r="64" s="1" customFormat="1" spans="1:6">
      <c r="A64" s="5">
        <v>62</v>
      </c>
      <c r="B64" s="10"/>
      <c r="C64" s="7" t="s">
        <v>682</v>
      </c>
      <c r="D64" s="8" t="s">
        <v>683</v>
      </c>
      <c r="E64" s="7" t="s">
        <v>66</v>
      </c>
      <c r="F64" s="9">
        <v>25</v>
      </c>
    </row>
    <row r="65" s="1" customFormat="1" ht="75.6" spans="1:6">
      <c r="A65" s="5">
        <v>63</v>
      </c>
      <c r="B65" s="10"/>
      <c r="C65" s="7" t="s">
        <v>311</v>
      </c>
      <c r="D65" s="8" t="s">
        <v>312</v>
      </c>
      <c r="E65" s="7" t="s">
        <v>36</v>
      </c>
      <c r="F65" s="9">
        <v>25</v>
      </c>
    </row>
    <row r="66" s="1" customFormat="1" ht="21.6" spans="1:6">
      <c r="A66" s="5">
        <v>64</v>
      </c>
      <c r="B66" s="10"/>
      <c r="C66" s="7" t="s">
        <v>684</v>
      </c>
      <c r="D66" s="8" t="s">
        <v>685</v>
      </c>
      <c r="E66" s="7" t="s">
        <v>36</v>
      </c>
      <c r="F66" s="9">
        <v>25</v>
      </c>
    </row>
    <row r="67" s="1" customFormat="1" ht="64.8" spans="1:6">
      <c r="A67" s="5">
        <v>65</v>
      </c>
      <c r="B67" s="10"/>
      <c r="C67" s="7" t="s">
        <v>686</v>
      </c>
      <c r="D67" s="8" t="s">
        <v>687</v>
      </c>
      <c r="E67" s="7" t="s">
        <v>36</v>
      </c>
      <c r="F67" s="9">
        <v>25</v>
      </c>
    </row>
    <row r="68" s="1" customFormat="1" ht="54" spans="1:6">
      <c r="A68" s="5">
        <v>66</v>
      </c>
      <c r="B68" s="10"/>
      <c r="C68" s="7" t="s">
        <v>688</v>
      </c>
      <c r="D68" s="8" t="s">
        <v>689</v>
      </c>
      <c r="E68" s="7" t="s">
        <v>36</v>
      </c>
      <c r="F68" s="9">
        <v>25</v>
      </c>
    </row>
    <row r="69" s="1" customFormat="1" ht="32.4" spans="1:6">
      <c r="A69" s="5">
        <v>67</v>
      </c>
      <c r="B69" s="10"/>
      <c r="C69" s="7" t="s">
        <v>690</v>
      </c>
      <c r="D69" s="8" t="s">
        <v>691</v>
      </c>
      <c r="E69" s="7" t="s">
        <v>36</v>
      </c>
      <c r="F69" s="9">
        <v>25</v>
      </c>
    </row>
    <row r="70" s="1" customFormat="1" ht="21.6" spans="1:6">
      <c r="A70" s="5">
        <v>68</v>
      </c>
      <c r="B70" s="10"/>
      <c r="C70" s="7" t="s">
        <v>692</v>
      </c>
      <c r="D70" s="8" t="s">
        <v>693</v>
      </c>
      <c r="E70" s="7" t="s">
        <v>36</v>
      </c>
      <c r="F70" s="9">
        <v>25</v>
      </c>
    </row>
    <row r="71" s="1" customFormat="1" ht="129.6" spans="1:6">
      <c r="A71" s="5">
        <v>69</v>
      </c>
      <c r="B71" s="10"/>
      <c r="C71" s="7" t="s">
        <v>694</v>
      </c>
      <c r="D71" s="8" t="s">
        <v>695</v>
      </c>
      <c r="E71" s="7" t="s">
        <v>66</v>
      </c>
      <c r="F71" s="9">
        <v>25</v>
      </c>
    </row>
    <row r="72" s="1" customFormat="1" ht="32.4" spans="1:6">
      <c r="A72" s="5">
        <v>70</v>
      </c>
      <c r="B72" s="10"/>
      <c r="C72" s="7" t="s">
        <v>696</v>
      </c>
      <c r="D72" s="8" t="s">
        <v>697</v>
      </c>
      <c r="E72" s="7" t="s">
        <v>66</v>
      </c>
      <c r="F72" s="9">
        <v>25</v>
      </c>
    </row>
    <row r="73" s="1" customFormat="1" ht="64.8" spans="1:6">
      <c r="A73" s="5">
        <v>71</v>
      </c>
      <c r="B73" s="10"/>
      <c r="C73" s="7" t="s">
        <v>698</v>
      </c>
      <c r="D73" s="8" t="s">
        <v>699</v>
      </c>
      <c r="E73" s="7" t="s">
        <v>66</v>
      </c>
      <c r="F73" s="9">
        <v>25</v>
      </c>
    </row>
    <row r="74" s="1" customFormat="1" spans="1:6">
      <c r="A74" s="5">
        <v>72</v>
      </c>
      <c r="B74" s="10"/>
      <c r="C74" s="7" t="s">
        <v>677</v>
      </c>
      <c r="D74" s="8" t="s">
        <v>700</v>
      </c>
      <c r="E74" s="7" t="s">
        <v>30</v>
      </c>
      <c r="F74" s="9">
        <v>500</v>
      </c>
    </row>
    <row r="75" s="1" customFormat="1" spans="1:6">
      <c r="A75" s="5">
        <v>73</v>
      </c>
      <c r="B75" s="10"/>
      <c r="C75" s="7" t="s">
        <v>701</v>
      </c>
      <c r="D75" s="8" t="s">
        <v>702</v>
      </c>
      <c r="E75" s="7" t="s">
        <v>232</v>
      </c>
      <c r="F75" s="9">
        <v>25</v>
      </c>
    </row>
    <row r="76" s="1" customFormat="1" ht="21.6" spans="1:6">
      <c r="A76" s="5">
        <v>74</v>
      </c>
      <c r="B76" s="10"/>
      <c r="C76" s="7" t="s">
        <v>703</v>
      </c>
      <c r="D76" s="8" t="s">
        <v>704</v>
      </c>
      <c r="E76" s="7" t="s">
        <v>36</v>
      </c>
      <c r="F76" s="9">
        <v>250</v>
      </c>
    </row>
    <row r="77" s="1" customFormat="1" ht="21.6" spans="1:6">
      <c r="A77" s="5">
        <v>75</v>
      </c>
      <c r="B77" s="10"/>
      <c r="C77" s="7" t="s">
        <v>705</v>
      </c>
      <c r="D77" s="8" t="s">
        <v>706</v>
      </c>
      <c r="E77" s="7" t="s">
        <v>36</v>
      </c>
      <c r="F77" s="9">
        <v>25</v>
      </c>
    </row>
    <row r="78" s="1" customFormat="1" ht="21.6" spans="1:6">
      <c r="A78" s="5">
        <v>76</v>
      </c>
      <c r="B78" s="10"/>
      <c r="C78" s="7" t="s">
        <v>707</v>
      </c>
      <c r="D78" s="8" t="s">
        <v>708</v>
      </c>
      <c r="E78" s="7" t="s">
        <v>66</v>
      </c>
      <c r="F78" s="9">
        <v>25</v>
      </c>
    </row>
    <row r="79" s="1" customFormat="1" ht="21.6" spans="1:6">
      <c r="A79" s="5">
        <v>77</v>
      </c>
      <c r="B79" s="10"/>
      <c r="C79" s="7" t="s">
        <v>707</v>
      </c>
      <c r="D79" s="8" t="s">
        <v>709</v>
      </c>
      <c r="E79" s="7" t="s">
        <v>66</v>
      </c>
      <c r="F79" s="9">
        <v>25</v>
      </c>
    </row>
    <row r="80" s="1" customFormat="1" ht="21.6" spans="1:6">
      <c r="A80" s="5">
        <v>78</v>
      </c>
      <c r="B80" s="10"/>
      <c r="C80" s="7" t="s">
        <v>707</v>
      </c>
      <c r="D80" s="8" t="s">
        <v>710</v>
      </c>
      <c r="E80" s="7" t="s">
        <v>66</v>
      </c>
      <c r="F80" s="9">
        <v>25</v>
      </c>
    </row>
    <row r="81" s="1" customFormat="1" ht="21.6" spans="1:6">
      <c r="A81" s="5">
        <v>79</v>
      </c>
      <c r="B81" s="10"/>
      <c r="C81" s="7" t="s">
        <v>711</v>
      </c>
      <c r="D81" s="8" t="s">
        <v>712</v>
      </c>
      <c r="E81" s="7" t="s">
        <v>66</v>
      </c>
      <c r="F81" s="9">
        <v>25</v>
      </c>
    </row>
    <row r="82" s="1" customFormat="1" ht="32.4" spans="1:6">
      <c r="A82" s="5">
        <v>80</v>
      </c>
      <c r="B82" s="10"/>
      <c r="C82" s="7" t="s">
        <v>713</v>
      </c>
      <c r="D82" s="8" t="s">
        <v>714</v>
      </c>
      <c r="E82" s="7" t="s">
        <v>66</v>
      </c>
      <c r="F82" s="9">
        <v>50</v>
      </c>
    </row>
    <row r="83" s="1" customFormat="1" ht="32.4" spans="1:6">
      <c r="A83" s="5">
        <v>81</v>
      </c>
      <c r="B83" s="10"/>
      <c r="C83" s="7" t="s">
        <v>713</v>
      </c>
      <c r="D83" s="8" t="s">
        <v>715</v>
      </c>
      <c r="E83" s="7" t="s">
        <v>66</v>
      </c>
      <c r="F83" s="9">
        <v>25</v>
      </c>
    </row>
    <row r="84" s="1" customFormat="1" ht="32.4" spans="1:6">
      <c r="A84" s="5">
        <v>82</v>
      </c>
      <c r="B84" s="10"/>
      <c r="C84" s="7" t="s">
        <v>713</v>
      </c>
      <c r="D84" s="8" t="s">
        <v>716</v>
      </c>
      <c r="E84" s="7" t="s">
        <v>66</v>
      </c>
      <c r="F84" s="9">
        <v>25</v>
      </c>
    </row>
    <row r="85" s="1" customFormat="1" ht="21.6" spans="1:6">
      <c r="A85" s="5">
        <v>83</v>
      </c>
      <c r="B85" s="10"/>
      <c r="C85" s="7" t="s">
        <v>711</v>
      </c>
      <c r="D85" s="8" t="s">
        <v>717</v>
      </c>
      <c r="E85" s="7" t="s">
        <v>66</v>
      </c>
      <c r="F85" s="9">
        <v>25</v>
      </c>
    </row>
    <row r="86" s="1" customFormat="1" ht="21.6" spans="1:6">
      <c r="A86" s="5">
        <v>84</v>
      </c>
      <c r="B86" s="10"/>
      <c r="C86" s="7" t="s">
        <v>711</v>
      </c>
      <c r="D86" s="8" t="s">
        <v>718</v>
      </c>
      <c r="E86" s="7" t="s">
        <v>66</v>
      </c>
      <c r="F86" s="9">
        <v>25</v>
      </c>
    </row>
    <row r="87" s="1" customFormat="1" ht="21.6" spans="1:6">
      <c r="A87" s="5">
        <v>85</v>
      </c>
      <c r="B87" s="10"/>
      <c r="C87" s="7" t="s">
        <v>711</v>
      </c>
      <c r="D87" s="8" t="s">
        <v>719</v>
      </c>
      <c r="E87" s="7" t="s">
        <v>66</v>
      </c>
      <c r="F87" s="9">
        <v>25</v>
      </c>
    </row>
    <row r="88" s="1" customFormat="1" ht="21.6" spans="1:6">
      <c r="A88" s="5">
        <v>86</v>
      </c>
      <c r="B88" s="10"/>
      <c r="C88" s="7" t="s">
        <v>711</v>
      </c>
      <c r="D88" s="8" t="s">
        <v>720</v>
      </c>
      <c r="E88" s="7" t="s">
        <v>66</v>
      </c>
      <c r="F88" s="9">
        <v>25</v>
      </c>
    </row>
    <row r="89" s="1" customFormat="1" ht="21.6" spans="1:6">
      <c r="A89" s="5">
        <v>87</v>
      </c>
      <c r="B89" s="10"/>
      <c r="C89" s="7" t="s">
        <v>711</v>
      </c>
      <c r="D89" s="8" t="s">
        <v>721</v>
      </c>
      <c r="E89" s="7" t="s">
        <v>66</v>
      </c>
      <c r="F89" s="9">
        <v>25</v>
      </c>
    </row>
    <row r="90" s="1" customFormat="1" ht="21.6" spans="1:6">
      <c r="A90" s="5">
        <v>88</v>
      </c>
      <c r="B90" s="10"/>
      <c r="C90" s="7" t="s">
        <v>711</v>
      </c>
      <c r="D90" s="8" t="s">
        <v>722</v>
      </c>
      <c r="E90" s="7" t="s">
        <v>66</v>
      </c>
      <c r="F90" s="9">
        <v>50</v>
      </c>
    </row>
    <row r="91" s="1" customFormat="1" ht="21.6" spans="1:6">
      <c r="A91" s="5">
        <v>89</v>
      </c>
      <c r="B91" s="10"/>
      <c r="C91" s="7" t="s">
        <v>711</v>
      </c>
      <c r="D91" s="8" t="s">
        <v>723</v>
      </c>
      <c r="E91" s="7" t="s">
        <v>66</v>
      </c>
      <c r="F91" s="9">
        <v>25</v>
      </c>
    </row>
    <row r="92" s="1" customFormat="1" ht="21.6" spans="1:6">
      <c r="A92" s="5">
        <v>90</v>
      </c>
      <c r="B92" s="10"/>
      <c r="C92" s="7" t="s">
        <v>724</v>
      </c>
      <c r="D92" s="8" t="s">
        <v>725</v>
      </c>
      <c r="E92" s="7" t="s">
        <v>66</v>
      </c>
      <c r="F92" s="9">
        <v>25</v>
      </c>
    </row>
    <row r="93" s="1" customFormat="1" ht="21.6" spans="1:6">
      <c r="A93" s="5">
        <v>91</v>
      </c>
      <c r="B93" s="10"/>
      <c r="C93" s="7" t="s">
        <v>726</v>
      </c>
      <c r="D93" s="8" t="s">
        <v>727</v>
      </c>
      <c r="E93" s="7" t="s">
        <v>66</v>
      </c>
      <c r="F93" s="9">
        <v>25</v>
      </c>
    </row>
    <row r="94" s="1" customFormat="1" ht="21.6" spans="1:6">
      <c r="A94" s="5">
        <v>92</v>
      </c>
      <c r="B94" s="10"/>
      <c r="C94" s="7" t="s">
        <v>726</v>
      </c>
      <c r="D94" s="8" t="s">
        <v>728</v>
      </c>
      <c r="E94" s="7" t="s">
        <v>66</v>
      </c>
      <c r="F94" s="9">
        <v>25</v>
      </c>
    </row>
    <row r="95" s="1" customFormat="1" ht="21.6" spans="1:6">
      <c r="A95" s="5">
        <v>93</v>
      </c>
      <c r="B95" s="10"/>
      <c r="C95" s="7" t="s">
        <v>729</v>
      </c>
      <c r="D95" s="8" t="s">
        <v>730</v>
      </c>
      <c r="E95" s="7" t="s">
        <v>36</v>
      </c>
      <c r="F95" s="9">
        <v>25</v>
      </c>
    </row>
    <row r="96" s="1" customFormat="1" ht="21.6" spans="1:6">
      <c r="A96" s="5">
        <v>94</v>
      </c>
      <c r="B96" s="10"/>
      <c r="C96" s="7" t="s">
        <v>731</v>
      </c>
      <c r="D96" s="8" t="s">
        <v>732</v>
      </c>
      <c r="E96" s="7" t="s">
        <v>36</v>
      </c>
      <c r="F96" s="9">
        <v>25</v>
      </c>
    </row>
    <row r="97" s="1" customFormat="1" ht="32.4" spans="1:6">
      <c r="A97" s="5">
        <v>95</v>
      </c>
      <c r="B97" s="10"/>
      <c r="C97" s="7" t="s">
        <v>733</v>
      </c>
      <c r="D97" s="8" t="s">
        <v>734</v>
      </c>
      <c r="E97" s="7" t="s">
        <v>36</v>
      </c>
      <c r="F97" s="9">
        <v>25</v>
      </c>
    </row>
    <row r="98" s="1" customFormat="1" spans="1:6">
      <c r="A98" s="5">
        <v>96</v>
      </c>
      <c r="B98" s="10"/>
      <c r="C98" s="7" t="s">
        <v>568</v>
      </c>
      <c r="D98" s="8" t="s">
        <v>569</v>
      </c>
      <c r="E98" s="7" t="s">
        <v>227</v>
      </c>
      <c r="F98" s="9">
        <v>25</v>
      </c>
    </row>
    <row r="99" s="1" customFormat="1" spans="1:6">
      <c r="A99" s="5">
        <v>97</v>
      </c>
      <c r="B99" s="10"/>
      <c r="C99" s="7" t="s">
        <v>735</v>
      </c>
      <c r="D99" s="8" t="s">
        <v>736</v>
      </c>
      <c r="E99" s="7" t="s">
        <v>66</v>
      </c>
      <c r="F99" s="9">
        <v>25</v>
      </c>
    </row>
    <row r="100" s="1" customFormat="1" spans="1:6">
      <c r="A100" s="5">
        <v>98</v>
      </c>
      <c r="B100" s="11"/>
      <c r="C100" s="7" t="s">
        <v>737</v>
      </c>
      <c r="D100" s="8" t="s">
        <v>738</v>
      </c>
      <c r="E100" s="7" t="s">
        <v>217</v>
      </c>
      <c r="F100" s="9">
        <v>25</v>
      </c>
    </row>
    <row r="101" s="1" customFormat="1" ht="97.2" spans="1:6">
      <c r="A101" s="5">
        <v>99</v>
      </c>
      <c r="B101" s="6" t="s">
        <v>739</v>
      </c>
      <c r="C101" s="7" t="s">
        <v>740</v>
      </c>
      <c r="D101" s="8" t="s">
        <v>741</v>
      </c>
      <c r="E101" s="7" t="s">
        <v>36</v>
      </c>
      <c r="F101" s="9">
        <v>25</v>
      </c>
    </row>
    <row r="102" s="1" customFormat="1" ht="75.6" spans="1:6">
      <c r="A102" s="5">
        <v>100</v>
      </c>
      <c r="B102" s="10"/>
      <c r="C102" s="7" t="s">
        <v>742</v>
      </c>
      <c r="D102" s="8" t="s">
        <v>743</v>
      </c>
      <c r="E102" s="7" t="s">
        <v>36</v>
      </c>
      <c r="F102" s="9">
        <v>25</v>
      </c>
    </row>
    <row r="103" s="1" customFormat="1" ht="32.4" spans="1:6">
      <c r="A103" s="5">
        <v>101</v>
      </c>
      <c r="B103" s="10"/>
      <c r="C103" s="7" t="s">
        <v>744</v>
      </c>
      <c r="D103" s="8" t="s">
        <v>745</v>
      </c>
      <c r="E103" s="7" t="s">
        <v>746</v>
      </c>
      <c r="F103" s="9">
        <v>2</v>
      </c>
    </row>
    <row r="104" s="1" customFormat="1" ht="32.4" spans="1:6">
      <c r="A104" s="5">
        <v>102</v>
      </c>
      <c r="B104" s="10"/>
      <c r="C104" s="7" t="s">
        <v>747</v>
      </c>
      <c r="D104" s="8" t="s">
        <v>748</v>
      </c>
      <c r="E104" s="7" t="s">
        <v>746</v>
      </c>
      <c r="F104" s="9">
        <v>1</v>
      </c>
    </row>
    <row r="105" s="1" customFormat="1" ht="32.4" spans="1:6">
      <c r="A105" s="5">
        <v>103</v>
      </c>
      <c r="B105" s="10"/>
      <c r="C105" s="7" t="s">
        <v>749</v>
      </c>
      <c r="D105" s="8" t="s">
        <v>750</v>
      </c>
      <c r="E105" s="7" t="s">
        <v>292</v>
      </c>
      <c r="F105" s="9">
        <v>1</v>
      </c>
    </row>
    <row r="106" s="1" customFormat="1" spans="1:6">
      <c r="A106" s="5">
        <v>104</v>
      </c>
      <c r="B106" s="10"/>
      <c r="C106" s="7" t="s">
        <v>751</v>
      </c>
      <c r="D106" s="8" t="s">
        <v>752</v>
      </c>
      <c r="E106" s="7" t="s">
        <v>199</v>
      </c>
      <c r="F106" s="9">
        <v>25</v>
      </c>
    </row>
    <row r="107" s="1" customFormat="1" spans="1:6">
      <c r="A107" s="5">
        <v>105</v>
      </c>
      <c r="B107" s="10"/>
      <c r="C107" s="7" t="s">
        <v>753</v>
      </c>
      <c r="D107" s="8" t="s">
        <v>754</v>
      </c>
      <c r="E107" s="7" t="s">
        <v>474</v>
      </c>
      <c r="F107" s="9">
        <v>25</v>
      </c>
    </row>
    <row r="108" s="1" customFormat="1" ht="21.6" spans="1:6">
      <c r="A108" s="5">
        <v>106</v>
      </c>
      <c r="B108" s="10"/>
      <c r="C108" s="7" t="s">
        <v>755</v>
      </c>
      <c r="D108" s="8" t="s">
        <v>756</v>
      </c>
      <c r="E108" s="7" t="s">
        <v>36</v>
      </c>
      <c r="F108" s="9">
        <v>25</v>
      </c>
    </row>
    <row r="109" s="1" customFormat="1" spans="1:6">
      <c r="A109" s="5">
        <v>107</v>
      </c>
      <c r="B109" s="10"/>
      <c r="C109" s="7" t="s">
        <v>419</v>
      </c>
      <c r="D109" s="8" t="s">
        <v>757</v>
      </c>
      <c r="E109" s="7" t="s">
        <v>217</v>
      </c>
      <c r="F109" s="9">
        <v>1</v>
      </c>
    </row>
    <row r="110" s="1" customFormat="1" ht="54" spans="1:6">
      <c r="A110" s="5">
        <v>108</v>
      </c>
      <c r="B110" s="10"/>
      <c r="C110" s="7" t="s">
        <v>297</v>
      </c>
      <c r="D110" s="8" t="s">
        <v>298</v>
      </c>
      <c r="E110" s="7" t="s">
        <v>299</v>
      </c>
      <c r="F110" s="9">
        <v>25</v>
      </c>
    </row>
    <row r="111" s="1" customFormat="1" spans="1:6">
      <c r="A111" s="5">
        <v>109</v>
      </c>
      <c r="B111" s="10"/>
      <c r="C111" s="7" t="s">
        <v>758</v>
      </c>
      <c r="D111" s="8" t="s">
        <v>759</v>
      </c>
      <c r="E111" s="7" t="s">
        <v>199</v>
      </c>
      <c r="F111" s="9">
        <v>25</v>
      </c>
    </row>
    <row r="112" s="1" customFormat="1" spans="1:6">
      <c r="A112" s="5">
        <v>110</v>
      </c>
      <c r="B112" s="10"/>
      <c r="C112" s="7" t="s">
        <v>758</v>
      </c>
      <c r="D112" s="8" t="s">
        <v>760</v>
      </c>
      <c r="E112" s="7" t="s">
        <v>199</v>
      </c>
      <c r="F112" s="9">
        <v>25</v>
      </c>
    </row>
    <row r="113" s="1" customFormat="1" spans="1:6">
      <c r="A113" s="5">
        <v>111</v>
      </c>
      <c r="B113" s="10"/>
      <c r="C113" s="7" t="s">
        <v>758</v>
      </c>
      <c r="D113" s="8" t="s">
        <v>761</v>
      </c>
      <c r="E113" s="7" t="s">
        <v>199</v>
      </c>
      <c r="F113" s="9">
        <v>25</v>
      </c>
    </row>
    <row r="114" s="1" customFormat="1" spans="1:6">
      <c r="A114" s="5">
        <v>112</v>
      </c>
      <c r="B114" s="10"/>
      <c r="C114" s="7" t="s">
        <v>762</v>
      </c>
      <c r="D114" s="8" t="s">
        <v>763</v>
      </c>
      <c r="E114" s="7" t="s">
        <v>764</v>
      </c>
      <c r="F114" s="9">
        <v>25</v>
      </c>
    </row>
    <row r="115" s="1" customFormat="1" ht="21.6" spans="1:6">
      <c r="A115" s="5">
        <v>113</v>
      </c>
      <c r="B115" s="10"/>
      <c r="C115" s="7" t="s">
        <v>765</v>
      </c>
      <c r="D115" s="8" t="s">
        <v>766</v>
      </c>
      <c r="E115" s="7" t="s">
        <v>66</v>
      </c>
      <c r="F115" s="9">
        <v>25</v>
      </c>
    </row>
    <row r="116" s="1" customFormat="1" ht="21.6" spans="1:6">
      <c r="A116" s="5">
        <v>114</v>
      </c>
      <c r="B116" s="10"/>
      <c r="C116" s="7" t="s">
        <v>767</v>
      </c>
      <c r="D116" s="8" t="s">
        <v>768</v>
      </c>
      <c r="E116" s="7" t="s">
        <v>66</v>
      </c>
      <c r="F116" s="9">
        <v>25</v>
      </c>
    </row>
    <row r="117" s="1" customFormat="1" ht="21.6" spans="1:6">
      <c r="A117" s="5">
        <v>115</v>
      </c>
      <c r="B117" s="10"/>
      <c r="C117" s="7" t="s">
        <v>769</v>
      </c>
      <c r="D117" s="8" t="s">
        <v>770</v>
      </c>
      <c r="E117" s="7" t="s">
        <v>66</v>
      </c>
      <c r="F117" s="9">
        <v>25</v>
      </c>
    </row>
    <row r="118" s="1" customFormat="1" ht="21.6" spans="1:6">
      <c r="A118" s="5">
        <v>116</v>
      </c>
      <c r="B118" s="10"/>
      <c r="C118" s="7" t="s">
        <v>771</v>
      </c>
      <c r="D118" s="8" t="s">
        <v>772</v>
      </c>
      <c r="E118" s="7" t="s">
        <v>36</v>
      </c>
      <c r="F118" s="9">
        <v>25</v>
      </c>
    </row>
    <row r="119" s="1" customFormat="1" ht="21.6" spans="1:6">
      <c r="A119" s="5">
        <v>117</v>
      </c>
      <c r="B119" s="10"/>
      <c r="C119" s="7" t="s">
        <v>773</v>
      </c>
      <c r="D119" s="8" t="s">
        <v>774</v>
      </c>
      <c r="E119" s="7" t="s">
        <v>474</v>
      </c>
      <c r="F119" s="9">
        <v>25</v>
      </c>
    </row>
    <row r="120" s="1" customFormat="1" spans="1:6">
      <c r="A120" s="5">
        <v>118</v>
      </c>
      <c r="B120" s="11"/>
      <c r="C120" s="7" t="s">
        <v>421</v>
      </c>
      <c r="D120" s="8" t="s">
        <v>422</v>
      </c>
      <c r="E120" s="7" t="s">
        <v>66</v>
      </c>
      <c r="F120" s="9">
        <v>25</v>
      </c>
    </row>
    <row r="121" s="1" customFormat="1" ht="32.4" spans="1:6">
      <c r="A121" s="5">
        <v>119</v>
      </c>
      <c r="B121" s="6" t="s">
        <v>775</v>
      </c>
      <c r="C121" s="7" t="s">
        <v>776</v>
      </c>
      <c r="D121" s="8" t="s">
        <v>777</v>
      </c>
      <c r="E121" s="7" t="s">
        <v>36</v>
      </c>
      <c r="F121" s="9">
        <v>25</v>
      </c>
    </row>
    <row r="122" s="1" customFormat="1" ht="43.2" spans="1:6">
      <c r="A122" s="5">
        <v>120</v>
      </c>
      <c r="B122" s="10"/>
      <c r="C122" s="7" t="s">
        <v>778</v>
      </c>
      <c r="D122" s="8" t="s">
        <v>779</v>
      </c>
      <c r="E122" s="7" t="s">
        <v>36</v>
      </c>
      <c r="F122" s="9">
        <v>25</v>
      </c>
    </row>
    <row r="123" s="1" customFormat="1" ht="32.4" spans="1:6">
      <c r="A123" s="5">
        <v>121</v>
      </c>
      <c r="B123" s="10"/>
      <c r="C123" s="7" t="s">
        <v>780</v>
      </c>
      <c r="D123" s="8" t="s">
        <v>781</v>
      </c>
      <c r="E123" s="7" t="s">
        <v>66</v>
      </c>
      <c r="F123" s="9">
        <v>1</v>
      </c>
    </row>
    <row r="124" s="1" customFormat="1" ht="43.2" spans="1:6">
      <c r="A124" s="5">
        <v>122</v>
      </c>
      <c r="B124" s="10"/>
      <c r="C124" s="7" t="s">
        <v>782</v>
      </c>
      <c r="D124" s="8" t="s">
        <v>783</v>
      </c>
      <c r="E124" s="7" t="s">
        <v>36</v>
      </c>
      <c r="F124" s="9">
        <v>1</v>
      </c>
    </row>
    <row r="125" s="1" customFormat="1" ht="21.6" spans="1:6">
      <c r="A125" s="5">
        <v>123</v>
      </c>
      <c r="B125" s="10"/>
      <c r="C125" s="7" t="s">
        <v>784</v>
      </c>
      <c r="D125" s="8" t="s">
        <v>785</v>
      </c>
      <c r="E125" s="7" t="s">
        <v>292</v>
      </c>
      <c r="F125" s="9">
        <v>25</v>
      </c>
    </row>
    <row r="126" s="1" customFormat="1" spans="1:6">
      <c r="A126" s="5">
        <v>124</v>
      </c>
      <c r="B126" s="10"/>
      <c r="C126" s="7" t="s">
        <v>786</v>
      </c>
      <c r="D126" s="8" t="s">
        <v>787</v>
      </c>
      <c r="E126" s="7" t="s">
        <v>66</v>
      </c>
      <c r="F126" s="9">
        <v>25</v>
      </c>
    </row>
    <row r="127" s="1" customFormat="1" spans="1:6">
      <c r="A127" s="5">
        <v>125</v>
      </c>
      <c r="B127" s="10"/>
      <c r="C127" s="7" t="s">
        <v>788</v>
      </c>
      <c r="D127" s="8" t="s">
        <v>789</v>
      </c>
      <c r="E127" s="7" t="s">
        <v>66</v>
      </c>
      <c r="F127" s="9">
        <v>1</v>
      </c>
    </row>
    <row r="128" s="1" customFormat="1" spans="1:6">
      <c r="A128" s="5">
        <v>126</v>
      </c>
      <c r="B128" s="10"/>
      <c r="C128" s="7" t="s">
        <v>450</v>
      </c>
      <c r="D128" s="8" t="s">
        <v>481</v>
      </c>
      <c r="E128" s="7" t="s">
        <v>227</v>
      </c>
      <c r="F128" s="9">
        <v>25</v>
      </c>
    </row>
    <row r="129" s="1" customFormat="1" spans="1:6">
      <c r="A129" s="5">
        <v>127</v>
      </c>
      <c r="B129" s="10"/>
      <c r="C129" s="7" t="s">
        <v>452</v>
      </c>
      <c r="D129" s="8" t="s">
        <v>453</v>
      </c>
      <c r="E129" s="7" t="s">
        <v>227</v>
      </c>
      <c r="F129" s="9">
        <v>25</v>
      </c>
    </row>
    <row r="130" s="1" customFormat="1" spans="1:6">
      <c r="A130" s="5">
        <v>128</v>
      </c>
      <c r="B130" s="10"/>
      <c r="C130" s="7" t="s">
        <v>790</v>
      </c>
      <c r="D130" s="8" t="s">
        <v>791</v>
      </c>
      <c r="E130" s="7" t="s">
        <v>764</v>
      </c>
      <c r="F130" s="9">
        <v>1</v>
      </c>
    </row>
    <row r="131" s="1" customFormat="1" spans="1:6">
      <c r="A131" s="5">
        <v>129</v>
      </c>
      <c r="B131" s="10"/>
      <c r="C131" s="7" t="s">
        <v>228</v>
      </c>
      <c r="D131" s="8" t="s">
        <v>229</v>
      </c>
      <c r="E131" s="7" t="s">
        <v>199</v>
      </c>
      <c r="F131" s="9">
        <v>1</v>
      </c>
    </row>
    <row r="132" s="1" customFormat="1" ht="21.6" spans="1:6">
      <c r="A132" s="5">
        <v>130</v>
      </c>
      <c r="B132" s="10"/>
      <c r="C132" s="7" t="s">
        <v>792</v>
      </c>
      <c r="D132" s="8" t="s">
        <v>793</v>
      </c>
      <c r="E132" s="7" t="s">
        <v>66</v>
      </c>
      <c r="F132" s="9">
        <v>1</v>
      </c>
    </row>
    <row r="133" s="1" customFormat="1" ht="43.2" spans="1:6">
      <c r="A133" s="5">
        <v>131</v>
      </c>
      <c r="B133" s="10"/>
      <c r="C133" s="7" t="s">
        <v>794</v>
      </c>
      <c r="D133" s="8" t="s">
        <v>795</v>
      </c>
      <c r="E133" s="7" t="s">
        <v>36</v>
      </c>
      <c r="F133" s="9">
        <v>1</v>
      </c>
    </row>
    <row r="134" s="1" customFormat="1" spans="1:6">
      <c r="A134" s="5">
        <v>132</v>
      </c>
      <c r="B134" s="10"/>
      <c r="C134" s="7" t="s">
        <v>203</v>
      </c>
      <c r="D134" s="8" t="s">
        <v>796</v>
      </c>
      <c r="E134" s="7" t="s">
        <v>199</v>
      </c>
      <c r="F134" s="9">
        <v>1</v>
      </c>
    </row>
    <row r="135" s="1" customFormat="1" ht="21.6" spans="1:6">
      <c r="A135" s="5">
        <v>133</v>
      </c>
      <c r="B135" s="10"/>
      <c r="C135" s="7" t="s">
        <v>222</v>
      </c>
      <c r="D135" s="8" t="s">
        <v>253</v>
      </c>
      <c r="E135" s="7" t="s">
        <v>66</v>
      </c>
      <c r="F135" s="9">
        <v>25</v>
      </c>
    </row>
    <row r="136" s="1" customFormat="1" ht="21.6" spans="1:6">
      <c r="A136" s="5">
        <v>134</v>
      </c>
      <c r="B136" s="10"/>
      <c r="C136" s="7" t="s">
        <v>206</v>
      </c>
      <c r="D136" s="8" t="s">
        <v>501</v>
      </c>
      <c r="E136" s="7" t="s">
        <v>66</v>
      </c>
      <c r="F136" s="9">
        <v>25</v>
      </c>
    </row>
    <row r="137" s="1" customFormat="1" ht="21.6" spans="1:6">
      <c r="A137" s="5">
        <v>135</v>
      </c>
      <c r="B137" s="10"/>
      <c r="C137" s="7" t="s">
        <v>385</v>
      </c>
      <c r="D137" s="8" t="s">
        <v>386</v>
      </c>
      <c r="E137" s="7" t="s">
        <v>66</v>
      </c>
      <c r="F137" s="12">
        <v>1</v>
      </c>
    </row>
    <row r="138" s="1" customFormat="1" ht="32.4" spans="1:6">
      <c r="A138" s="5">
        <v>136</v>
      </c>
      <c r="B138" s="10"/>
      <c r="C138" s="7" t="s">
        <v>797</v>
      </c>
      <c r="D138" s="8" t="s">
        <v>798</v>
      </c>
      <c r="E138" s="7" t="s">
        <v>36</v>
      </c>
      <c r="F138" s="12">
        <v>25</v>
      </c>
    </row>
    <row r="139" s="1" customFormat="1" spans="1:6">
      <c r="A139" s="5">
        <v>137</v>
      </c>
      <c r="B139" s="10"/>
      <c r="C139" s="7" t="s">
        <v>799</v>
      </c>
      <c r="D139" s="8" t="s">
        <v>800</v>
      </c>
      <c r="E139" s="7" t="s">
        <v>36</v>
      </c>
      <c r="F139" s="12">
        <v>1</v>
      </c>
    </row>
    <row r="140" s="1" customFormat="1" ht="75.6" spans="1:6">
      <c r="A140" s="5">
        <v>138</v>
      </c>
      <c r="B140" s="10"/>
      <c r="C140" s="7" t="s">
        <v>801</v>
      </c>
      <c r="D140" s="8" t="s">
        <v>802</v>
      </c>
      <c r="E140" s="7" t="s">
        <v>36</v>
      </c>
      <c r="F140" s="12">
        <v>1</v>
      </c>
    </row>
    <row r="141" s="1" customFormat="1" ht="21.6" spans="1:6">
      <c r="A141" s="5">
        <v>139</v>
      </c>
      <c r="B141" s="10"/>
      <c r="C141" s="7" t="s">
        <v>803</v>
      </c>
      <c r="D141" s="8" t="s">
        <v>804</v>
      </c>
      <c r="E141" s="7" t="s">
        <v>217</v>
      </c>
      <c r="F141" s="12">
        <v>25</v>
      </c>
    </row>
    <row r="142" s="1" customFormat="1" spans="1:6">
      <c r="A142" s="5">
        <v>140</v>
      </c>
      <c r="B142" s="10"/>
      <c r="C142" s="7" t="s">
        <v>531</v>
      </c>
      <c r="D142" s="8" t="s">
        <v>532</v>
      </c>
      <c r="E142" s="7" t="s">
        <v>66</v>
      </c>
      <c r="F142" s="12">
        <v>25</v>
      </c>
    </row>
    <row r="143" s="1" customFormat="1" spans="1:6">
      <c r="A143" s="5">
        <v>141</v>
      </c>
      <c r="B143" s="10"/>
      <c r="C143" s="7" t="s">
        <v>218</v>
      </c>
      <c r="D143" s="8" t="s">
        <v>219</v>
      </c>
      <c r="E143" s="7" t="s">
        <v>30</v>
      </c>
      <c r="F143" s="12">
        <v>50</v>
      </c>
    </row>
    <row r="144" s="1" customFormat="1" ht="54" spans="1:6">
      <c r="A144" s="5">
        <v>142</v>
      </c>
      <c r="B144" s="10"/>
      <c r="C144" s="7" t="s">
        <v>805</v>
      </c>
      <c r="D144" s="8" t="s">
        <v>806</v>
      </c>
      <c r="E144" s="7" t="s">
        <v>746</v>
      </c>
      <c r="F144" s="12">
        <v>1</v>
      </c>
    </row>
    <row r="145" s="1" customFormat="1" ht="21.6" spans="1:6">
      <c r="A145" s="5">
        <v>143</v>
      </c>
      <c r="B145" s="10"/>
      <c r="C145" s="7" t="s">
        <v>807</v>
      </c>
      <c r="D145" s="8" t="s">
        <v>808</v>
      </c>
      <c r="E145" s="7" t="s">
        <v>36</v>
      </c>
      <c r="F145" s="12">
        <v>1</v>
      </c>
    </row>
    <row r="146" s="1" customFormat="1" ht="43.2" spans="1:6">
      <c r="A146" s="5">
        <v>144</v>
      </c>
      <c r="B146" s="10"/>
      <c r="C146" s="7" t="s">
        <v>809</v>
      </c>
      <c r="D146" s="8" t="s">
        <v>810</v>
      </c>
      <c r="E146" s="7" t="s">
        <v>36</v>
      </c>
      <c r="F146" s="12">
        <v>25</v>
      </c>
    </row>
    <row r="147" s="1" customFormat="1" ht="54" spans="1:6">
      <c r="A147" s="5">
        <v>145</v>
      </c>
      <c r="B147" s="10"/>
      <c r="C147" s="7" t="s">
        <v>811</v>
      </c>
      <c r="D147" s="8" t="s">
        <v>812</v>
      </c>
      <c r="E147" s="7" t="s">
        <v>36</v>
      </c>
      <c r="F147" s="12">
        <v>1</v>
      </c>
    </row>
    <row r="148" s="1" customFormat="1" ht="21.6" spans="1:6">
      <c r="A148" s="5">
        <v>146</v>
      </c>
      <c r="B148" s="10"/>
      <c r="C148" s="7" t="s">
        <v>813</v>
      </c>
      <c r="D148" s="8" t="s">
        <v>814</v>
      </c>
      <c r="E148" s="7" t="s">
        <v>66</v>
      </c>
      <c r="F148" s="12">
        <v>2</v>
      </c>
    </row>
    <row r="149" s="1" customFormat="1" ht="54" spans="1:6">
      <c r="A149" s="5">
        <v>147</v>
      </c>
      <c r="B149" s="10"/>
      <c r="C149" s="7" t="s">
        <v>815</v>
      </c>
      <c r="D149" s="8" t="s">
        <v>816</v>
      </c>
      <c r="E149" s="7" t="s">
        <v>66</v>
      </c>
      <c r="F149" s="12">
        <v>1</v>
      </c>
    </row>
    <row r="150" s="1" customFormat="1" ht="54" spans="1:6">
      <c r="A150" s="5">
        <v>148</v>
      </c>
      <c r="B150" s="10"/>
      <c r="C150" s="7" t="s">
        <v>817</v>
      </c>
      <c r="D150" s="8" t="s">
        <v>818</v>
      </c>
      <c r="E150" s="7" t="s">
        <v>36</v>
      </c>
      <c r="F150" s="12">
        <v>1</v>
      </c>
    </row>
    <row r="151" s="1" customFormat="1" ht="32.4" spans="1:6">
      <c r="A151" s="5">
        <v>149</v>
      </c>
      <c r="B151" s="10"/>
      <c r="C151" s="7" t="s">
        <v>313</v>
      </c>
      <c r="D151" s="8" t="s">
        <v>314</v>
      </c>
      <c r="E151" s="7" t="s">
        <v>66</v>
      </c>
      <c r="F151" s="12">
        <v>25</v>
      </c>
    </row>
    <row r="152" s="1" customFormat="1" ht="21.6" spans="1:6">
      <c r="A152" s="5">
        <v>150</v>
      </c>
      <c r="B152" s="10"/>
      <c r="C152" s="7" t="s">
        <v>819</v>
      </c>
      <c r="D152" s="8" t="s">
        <v>820</v>
      </c>
      <c r="E152" s="7" t="s">
        <v>66</v>
      </c>
      <c r="F152" s="12">
        <v>1</v>
      </c>
    </row>
    <row r="153" s="1" customFormat="1" ht="194.4" spans="1:6">
      <c r="A153" s="5">
        <v>151</v>
      </c>
      <c r="B153" s="10"/>
      <c r="C153" s="7" t="s">
        <v>821</v>
      </c>
      <c r="D153" s="8" t="s">
        <v>822</v>
      </c>
      <c r="E153" s="7" t="s">
        <v>36</v>
      </c>
      <c r="F153" s="12">
        <v>1</v>
      </c>
    </row>
    <row r="154" s="1" customFormat="1" ht="32.4" spans="1:6">
      <c r="A154" s="5">
        <v>152</v>
      </c>
      <c r="B154" s="10"/>
      <c r="C154" s="7" t="s">
        <v>823</v>
      </c>
      <c r="D154" s="8" t="s">
        <v>824</v>
      </c>
      <c r="E154" s="7" t="s">
        <v>36</v>
      </c>
      <c r="F154" s="12">
        <v>1</v>
      </c>
    </row>
    <row r="155" s="1" customFormat="1" spans="1:6">
      <c r="A155" s="5">
        <v>153</v>
      </c>
      <c r="B155" s="10"/>
      <c r="C155" s="7" t="s">
        <v>825</v>
      </c>
      <c r="D155" s="8" t="s">
        <v>826</v>
      </c>
      <c r="E155" s="7" t="s">
        <v>66</v>
      </c>
      <c r="F155" s="12">
        <v>1</v>
      </c>
    </row>
    <row r="156" s="1" customFormat="1" spans="1:6">
      <c r="A156" s="5">
        <v>154</v>
      </c>
      <c r="B156" s="10"/>
      <c r="C156" s="7" t="s">
        <v>827</v>
      </c>
      <c r="D156" s="8" t="s">
        <v>828</v>
      </c>
      <c r="E156" s="7" t="s">
        <v>66</v>
      </c>
      <c r="F156" s="12">
        <v>1</v>
      </c>
    </row>
    <row r="157" s="1" customFormat="1" ht="75.6" spans="1:6">
      <c r="A157" s="5">
        <v>155</v>
      </c>
      <c r="B157" s="10"/>
      <c r="C157" s="7" t="s">
        <v>829</v>
      </c>
      <c r="D157" s="8" t="s">
        <v>830</v>
      </c>
      <c r="E157" s="7" t="s">
        <v>66</v>
      </c>
      <c r="F157" s="12">
        <v>1</v>
      </c>
    </row>
    <row r="158" s="1" customFormat="1" ht="32.4" spans="1:6">
      <c r="A158" s="5">
        <v>156</v>
      </c>
      <c r="B158" s="10"/>
      <c r="C158" s="7" t="s">
        <v>831</v>
      </c>
      <c r="D158" s="8" t="s">
        <v>832</v>
      </c>
      <c r="E158" s="7" t="s">
        <v>66</v>
      </c>
      <c r="F158" s="12">
        <v>1</v>
      </c>
    </row>
    <row r="159" s="1" customFormat="1" ht="21.6" spans="1:6">
      <c r="A159" s="5">
        <v>157</v>
      </c>
      <c r="B159" s="10"/>
      <c r="C159" s="7" t="s">
        <v>833</v>
      </c>
      <c r="D159" s="8" t="s">
        <v>834</v>
      </c>
      <c r="E159" s="7" t="s">
        <v>66</v>
      </c>
      <c r="F159" s="12">
        <v>1</v>
      </c>
    </row>
    <row r="160" s="1" customFormat="1" ht="32.4" spans="1:6">
      <c r="A160" s="5">
        <v>158</v>
      </c>
      <c r="B160" s="10"/>
      <c r="C160" s="7" t="s">
        <v>835</v>
      </c>
      <c r="D160" s="8" t="s">
        <v>836</v>
      </c>
      <c r="E160" s="7" t="s">
        <v>199</v>
      </c>
      <c r="F160" s="12">
        <v>1</v>
      </c>
    </row>
    <row r="161" s="1" customFormat="1" ht="86.4" spans="1:6">
      <c r="A161" s="5">
        <v>159</v>
      </c>
      <c r="B161" s="10"/>
      <c r="C161" s="7" t="s">
        <v>837</v>
      </c>
      <c r="D161" s="8" t="s">
        <v>838</v>
      </c>
      <c r="E161" s="7" t="s">
        <v>36</v>
      </c>
      <c r="F161" s="12">
        <v>1</v>
      </c>
    </row>
    <row r="162" s="1" customFormat="1" ht="21.6" spans="1:6">
      <c r="A162" s="5">
        <v>160</v>
      </c>
      <c r="B162" s="10"/>
      <c r="C162" s="7" t="s">
        <v>839</v>
      </c>
      <c r="D162" s="8" t="s">
        <v>840</v>
      </c>
      <c r="E162" s="7" t="s">
        <v>36</v>
      </c>
      <c r="F162" s="12">
        <v>1</v>
      </c>
    </row>
    <row r="163" s="1" customFormat="1" ht="21.6" spans="1:6">
      <c r="A163" s="5">
        <v>161</v>
      </c>
      <c r="B163" s="10"/>
      <c r="C163" s="7" t="s">
        <v>841</v>
      </c>
      <c r="D163" s="8" t="s">
        <v>842</v>
      </c>
      <c r="E163" s="7" t="s">
        <v>36</v>
      </c>
      <c r="F163" s="12">
        <v>1</v>
      </c>
    </row>
    <row r="164" s="1" customFormat="1" ht="32.4" spans="1:6">
      <c r="A164" s="5">
        <v>162</v>
      </c>
      <c r="B164" s="10"/>
      <c r="C164" s="7" t="s">
        <v>843</v>
      </c>
      <c r="D164" s="8" t="s">
        <v>844</v>
      </c>
      <c r="E164" s="7" t="s">
        <v>36</v>
      </c>
      <c r="F164" s="12">
        <v>1</v>
      </c>
    </row>
    <row r="165" s="1" customFormat="1" ht="54" spans="1:6">
      <c r="A165" s="5">
        <v>163</v>
      </c>
      <c r="B165" s="10"/>
      <c r="C165" s="7" t="s">
        <v>845</v>
      </c>
      <c r="D165" s="8" t="s">
        <v>846</v>
      </c>
      <c r="E165" s="7" t="s">
        <v>77</v>
      </c>
      <c r="F165" s="12">
        <v>1</v>
      </c>
    </row>
    <row r="166" s="1" customFormat="1" spans="1:6">
      <c r="A166" s="5">
        <v>164</v>
      </c>
      <c r="B166" s="10"/>
      <c r="C166" s="7" t="s">
        <v>847</v>
      </c>
      <c r="D166" s="8" t="s">
        <v>848</v>
      </c>
      <c r="E166" s="7" t="s">
        <v>351</v>
      </c>
      <c r="F166" s="12">
        <v>25</v>
      </c>
    </row>
    <row r="167" s="1" customFormat="1" ht="43.2" spans="1:6">
      <c r="A167" s="5">
        <v>165</v>
      </c>
      <c r="B167" s="10"/>
      <c r="C167" s="7" t="s">
        <v>849</v>
      </c>
      <c r="D167" s="8" t="s">
        <v>850</v>
      </c>
      <c r="E167" s="7" t="s">
        <v>66</v>
      </c>
      <c r="F167" s="12">
        <v>1</v>
      </c>
    </row>
    <row r="168" s="1" customFormat="1" ht="32.4" spans="1:6">
      <c r="A168" s="5">
        <v>166</v>
      </c>
      <c r="B168" s="10"/>
      <c r="C168" s="7" t="s">
        <v>776</v>
      </c>
      <c r="D168" s="8" t="s">
        <v>851</v>
      </c>
      <c r="E168" s="7" t="s">
        <v>36</v>
      </c>
      <c r="F168" s="12">
        <v>25</v>
      </c>
    </row>
    <row r="169" s="1" customFormat="1" ht="32.4" spans="1:6">
      <c r="A169" s="5">
        <v>167</v>
      </c>
      <c r="B169" s="10"/>
      <c r="C169" s="7" t="s">
        <v>776</v>
      </c>
      <c r="D169" s="8" t="s">
        <v>852</v>
      </c>
      <c r="E169" s="7" t="s">
        <v>36</v>
      </c>
      <c r="F169" s="12">
        <v>25</v>
      </c>
    </row>
    <row r="170" s="1" customFormat="1" ht="97.2" spans="1:6">
      <c r="A170" s="5">
        <v>168</v>
      </c>
      <c r="B170" s="10"/>
      <c r="C170" s="7" t="s">
        <v>853</v>
      </c>
      <c r="D170" s="8" t="s">
        <v>854</v>
      </c>
      <c r="E170" s="7" t="s">
        <v>36</v>
      </c>
      <c r="F170" s="12">
        <v>1</v>
      </c>
    </row>
    <row r="171" s="1" customFormat="1" ht="21.6" spans="1:6">
      <c r="A171" s="5">
        <v>169</v>
      </c>
      <c r="B171" s="10"/>
      <c r="C171" s="7" t="s">
        <v>203</v>
      </c>
      <c r="D171" s="8" t="s">
        <v>205</v>
      </c>
      <c r="E171" s="7" t="s">
        <v>199</v>
      </c>
      <c r="F171" s="12">
        <v>25</v>
      </c>
    </row>
    <row r="172" s="1" customFormat="1" spans="1:6">
      <c r="A172" s="5">
        <v>170</v>
      </c>
      <c r="B172" s="10"/>
      <c r="C172" s="7" t="s">
        <v>300</v>
      </c>
      <c r="D172" s="8" t="s">
        <v>301</v>
      </c>
      <c r="E172" s="7" t="s">
        <v>30</v>
      </c>
      <c r="F172" s="12">
        <v>50</v>
      </c>
    </row>
    <row r="173" s="1" customFormat="1" ht="32.4" spans="1:6">
      <c r="A173" s="5">
        <v>171</v>
      </c>
      <c r="B173" s="10"/>
      <c r="C173" s="7" t="s">
        <v>855</v>
      </c>
      <c r="D173" s="8" t="s">
        <v>856</v>
      </c>
      <c r="E173" s="7" t="s">
        <v>66</v>
      </c>
      <c r="F173" s="12">
        <v>1</v>
      </c>
    </row>
    <row r="174" s="1" customFormat="1" spans="1:6">
      <c r="A174" s="5">
        <v>172</v>
      </c>
      <c r="B174" s="10"/>
      <c r="C174" s="7" t="s">
        <v>857</v>
      </c>
      <c r="D174" s="8" t="s">
        <v>858</v>
      </c>
      <c r="E174" s="7" t="s">
        <v>66</v>
      </c>
      <c r="F174" s="12">
        <v>1</v>
      </c>
    </row>
    <row r="175" s="1" customFormat="1" spans="1:6">
      <c r="A175" s="5">
        <v>173</v>
      </c>
      <c r="B175" s="10"/>
      <c r="C175" s="7" t="s">
        <v>859</v>
      </c>
      <c r="D175" s="8" t="s">
        <v>860</v>
      </c>
      <c r="E175" s="7" t="s">
        <v>77</v>
      </c>
      <c r="F175" s="12">
        <v>1</v>
      </c>
    </row>
    <row r="176" s="1" customFormat="1" ht="32.4" spans="1:6">
      <c r="A176" s="5">
        <v>174</v>
      </c>
      <c r="B176" s="10"/>
      <c r="C176" s="7" t="s">
        <v>861</v>
      </c>
      <c r="D176" s="8" t="s">
        <v>862</v>
      </c>
      <c r="E176" s="7" t="s">
        <v>36</v>
      </c>
      <c r="F176" s="12">
        <v>1</v>
      </c>
    </row>
    <row r="177" s="1" customFormat="1" ht="21.6" spans="1:6">
      <c r="A177" s="5">
        <v>175</v>
      </c>
      <c r="B177" s="10"/>
      <c r="C177" s="7" t="s">
        <v>863</v>
      </c>
      <c r="D177" s="8" t="s">
        <v>864</v>
      </c>
      <c r="E177" s="7" t="s">
        <v>77</v>
      </c>
      <c r="F177" s="12">
        <v>1</v>
      </c>
    </row>
    <row r="178" s="1" customFormat="1" ht="21.6" spans="1:6">
      <c r="A178" s="5">
        <v>176</v>
      </c>
      <c r="B178" s="10"/>
      <c r="C178" s="7" t="s">
        <v>865</v>
      </c>
      <c r="D178" s="8" t="s">
        <v>866</v>
      </c>
      <c r="E178" s="7" t="s">
        <v>66</v>
      </c>
      <c r="F178" s="12">
        <v>1</v>
      </c>
    </row>
    <row r="179" s="1" customFormat="1" ht="43.2" spans="1:6">
      <c r="A179" s="5">
        <v>177</v>
      </c>
      <c r="B179" s="10"/>
      <c r="C179" s="7" t="s">
        <v>867</v>
      </c>
      <c r="D179" s="8" t="s">
        <v>868</v>
      </c>
      <c r="E179" s="7" t="s">
        <v>36</v>
      </c>
      <c r="F179" s="12">
        <v>1</v>
      </c>
    </row>
    <row r="180" s="1" customFormat="1" ht="32.4" spans="1:6">
      <c r="A180" s="5">
        <v>178</v>
      </c>
      <c r="B180" s="10"/>
      <c r="C180" s="7" t="s">
        <v>869</v>
      </c>
      <c r="D180" s="8" t="s">
        <v>870</v>
      </c>
      <c r="E180" s="7" t="s">
        <v>36</v>
      </c>
      <c r="F180" s="12">
        <v>1</v>
      </c>
    </row>
    <row r="181" s="1" customFormat="1" ht="32.4" spans="1:6">
      <c r="A181" s="5">
        <v>179</v>
      </c>
      <c r="B181" s="10"/>
      <c r="C181" s="7" t="s">
        <v>871</v>
      </c>
      <c r="D181" s="8" t="s">
        <v>872</v>
      </c>
      <c r="E181" s="7" t="s">
        <v>36</v>
      </c>
      <c r="F181" s="12">
        <v>1</v>
      </c>
    </row>
    <row r="182" s="1" customFormat="1" ht="75.6" spans="1:6">
      <c r="A182" s="5">
        <v>180</v>
      </c>
      <c r="B182" s="10"/>
      <c r="C182" s="7" t="s">
        <v>873</v>
      </c>
      <c r="D182" s="8" t="s">
        <v>874</v>
      </c>
      <c r="E182" s="7" t="s">
        <v>36</v>
      </c>
      <c r="F182" s="12">
        <v>1</v>
      </c>
    </row>
    <row r="183" s="1" customFormat="1" ht="21.6" spans="1:6">
      <c r="A183" s="5">
        <v>181</v>
      </c>
      <c r="B183" s="10"/>
      <c r="C183" s="7" t="s">
        <v>875</v>
      </c>
      <c r="D183" s="8" t="s">
        <v>876</v>
      </c>
      <c r="E183" s="7" t="s">
        <v>77</v>
      </c>
      <c r="F183" s="12">
        <v>1</v>
      </c>
    </row>
    <row r="184" s="1" customFormat="1" ht="21.6" spans="1:6">
      <c r="A184" s="5">
        <v>182</v>
      </c>
      <c r="B184" s="10"/>
      <c r="C184" s="7" t="s">
        <v>877</v>
      </c>
      <c r="D184" s="8" t="s">
        <v>878</v>
      </c>
      <c r="E184" s="7" t="s">
        <v>77</v>
      </c>
      <c r="F184" s="12">
        <v>1</v>
      </c>
    </row>
    <row r="185" s="1" customFormat="1" spans="1:6">
      <c r="A185" s="5">
        <v>183</v>
      </c>
      <c r="B185" s="10"/>
      <c r="C185" s="7" t="s">
        <v>827</v>
      </c>
      <c r="D185" s="8" t="s">
        <v>879</v>
      </c>
      <c r="E185" s="7" t="s">
        <v>77</v>
      </c>
      <c r="F185" s="12">
        <v>1</v>
      </c>
    </row>
    <row r="186" s="1" customFormat="1" ht="86.4" spans="1:6">
      <c r="A186" s="5">
        <v>184</v>
      </c>
      <c r="B186" s="10"/>
      <c r="C186" s="7" t="s">
        <v>880</v>
      </c>
      <c r="D186" s="8" t="s">
        <v>881</v>
      </c>
      <c r="E186" s="7" t="s">
        <v>36</v>
      </c>
      <c r="F186" s="12">
        <v>1</v>
      </c>
    </row>
    <row r="187" s="1" customFormat="1" ht="43.2" spans="1:6">
      <c r="A187" s="5">
        <v>185</v>
      </c>
      <c r="B187" s="10"/>
      <c r="C187" s="7" t="s">
        <v>882</v>
      </c>
      <c r="D187" s="8" t="s">
        <v>883</v>
      </c>
      <c r="E187" s="7" t="s">
        <v>36</v>
      </c>
      <c r="F187" s="12">
        <v>1</v>
      </c>
    </row>
    <row r="188" s="1" customFormat="1" ht="21.6" spans="1:6">
      <c r="A188" s="5">
        <v>186</v>
      </c>
      <c r="B188" s="10"/>
      <c r="C188" s="7" t="s">
        <v>884</v>
      </c>
      <c r="D188" s="8" t="s">
        <v>885</v>
      </c>
      <c r="E188" s="7" t="s">
        <v>66</v>
      </c>
      <c r="F188" s="12">
        <v>125</v>
      </c>
    </row>
    <row r="189" s="1" customFormat="1" ht="54" spans="1:6">
      <c r="A189" s="5">
        <v>187</v>
      </c>
      <c r="B189" s="10"/>
      <c r="C189" s="7" t="s">
        <v>886</v>
      </c>
      <c r="D189" s="8" t="s">
        <v>887</v>
      </c>
      <c r="E189" s="7" t="s">
        <v>36</v>
      </c>
      <c r="F189" s="12">
        <v>1</v>
      </c>
    </row>
    <row r="190" s="1" customFormat="1" spans="1:6">
      <c r="A190" s="5">
        <v>188</v>
      </c>
      <c r="B190" s="10"/>
      <c r="C190" s="7" t="s">
        <v>621</v>
      </c>
      <c r="D190" s="8" t="s">
        <v>888</v>
      </c>
      <c r="E190" s="7" t="s">
        <v>746</v>
      </c>
      <c r="F190" s="12">
        <v>1</v>
      </c>
    </row>
    <row r="191" s="1" customFormat="1" spans="1:6">
      <c r="A191" s="5">
        <v>189</v>
      </c>
      <c r="B191" s="10"/>
      <c r="C191" s="7" t="s">
        <v>889</v>
      </c>
      <c r="D191" s="8" t="s">
        <v>890</v>
      </c>
      <c r="E191" s="7" t="s">
        <v>36</v>
      </c>
      <c r="F191" s="12">
        <v>1</v>
      </c>
    </row>
    <row r="192" s="1" customFormat="1" ht="172.8" spans="1:6">
      <c r="A192" s="5">
        <v>190</v>
      </c>
      <c r="B192" s="10"/>
      <c r="C192" s="7" t="s">
        <v>891</v>
      </c>
      <c r="D192" s="8" t="s">
        <v>892</v>
      </c>
      <c r="E192" s="7" t="s">
        <v>36</v>
      </c>
      <c r="F192" s="12">
        <v>1</v>
      </c>
    </row>
    <row r="193" s="1" customFormat="1" ht="21.6" spans="1:6">
      <c r="A193" s="5">
        <v>191</v>
      </c>
      <c r="B193" s="10"/>
      <c r="C193" s="7" t="s">
        <v>893</v>
      </c>
      <c r="D193" s="8" t="s">
        <v>894</v>
      </c>
      <c r="E193" s="7" t="s">
        <v>36</v>
      </c>
      <c r="F193" s="12">
        <v>1</v>
      </c>
    </row>
    <row r="194" s="1" customFormat="1" ht="43.2" spans="1:6">
      <c r="A194" s="5">
        <v>192</v>
      </c>
      <c r="B194" s="10"/>
      <c r="C194" s="7" t="s">
        <v>895</v>
      </c>
      <c r="D194" s="8" t="s">
        <v>896</v>
      </c>
      <c r="E194" s="7" t="s">
        <v>36</v>
      </c>
      <c r="F194" s="12">
        <v>1</v>
      </c>
    </row>
    <row r="195" s="1" customFormat="1" spans="1:6">
      <c r="A195" s="5">
        <v>193</v>
      </c>
      <c r="B195" s="10"/>
      <c r="C195" s="7" t="s">
        <v>897</v>
      </c>
      <c r="D195" s="8" t="s">
        <v>898</v>
      </c>
      <c r="E195" s="7" t="s">
        <v>36</v>
      </c>
      <c r="F195" s="12">
        <v>1</v>
      </c>
    </row>
    <row r="196" s="1" customFormat="1" spans="1:6">
      <c r="A196" s="5">
        <v>194</v>
      </c>
      <c r="B196" s="10"/>
      <c r="C196" s="7" t="s">
        <v>899</v>
      </c>
      <c r="D196" s="8" t="s">
        <v>900</v>
      </c>
      <c r="E196" s="7" t="s">
        <v>66</v>
      </c>
      <c r="F196" s="12">
        <v>1</v>
      </c>
    </row>
    <row r="197" s="1" customFormat="1" ht="21.6" spans="1:6">
      <c r="A197" s="5">
        <v>195</v>
      </c>
      <c r="B197" s="10"/>
      <c r="C197" s="7" t="s">
        <v>901</v>
      </c>
      <c r="D197" s="8" t="s">
        <v>902</v>
      </c>
      <c r="E197" s="7" t="s">
        <v>36</v>
      </c>
      <c r="F197" s="12">
        <v>1</v>
      </c>
    </row>
    <row r="198" s="1" customFormat="1" ht="21.6" spans="1:6">
      <c r="A198" s="5">
        <v>196</v>
      </c>
      <c r="B198" s="10"/>
      <c r="C198" s="7" t="s">
        <v>903</v>
      </c>
      <c r="D198" s="8" t="s">
        <v>904</v>
      </c>
      <c r="E198" s="7" t="s">
        <v>77</v>
      </c>
      <c r="F198" s="12">
        <v>1</v>
      </c>
    </row>
    <row r="199" s="1" customFormat="1" ht="13.2" spans="1:6">
      <c r="A199" s="5">
        <v>197</v>
      </c>
      <c r="B199" s="10"/>
      <c r="C199" s="7" t="s">
        <v>905</v>
      </c>
      <c r="D199" s="8" t="s">
        <v>906</v>
      </c>
      <c r="E199" s="7" t="s">
        <v>77</v>
      </c>
      <c r="F199" s="12">
        <v>1</v>
      </c>
    </row>
    <row r="200" s="1" customFormat="1" spans="1:6">
      <c r="A200" s="5">
        <v>198</v>
      </c>
      <c r="B200" s="10"/>
      <c r="C200" s="7" t="s">
        <v>668</v>
      </c>
      <c r="D200" s="8" t="s">
        <v>907</v>
      </c>
      <c r="E200" s="7" t="s">
        <v>66</v>
      </c>
      <c r="F200" s="12">
        <v>1</v>
      </c>
    </row>
    <row r="201" s="1" customFormat="1" ht="21.6" spans="1:6">
      <c r="A201" s="5">
        <v>199</v>
      </c>
      <c r="B201" s="10"/>
      <c r="C201" s="7" t="s">
        <v>908</v>
      </c>
      <c r="D201" s="8" t="s">
        <v>909</v>
      </c>
      <c r="E201" s="7" t="s">
        <v>77</v>
      </c>
      <c r="F201" s="12">
        <v>1</v>
      </c>
    </row>
    <row r="202" s="1" customFormat="1" ht="118.8" spans="1:6">
      <c r="A202" s="5">
        <v>200</v>
      </c>
      <c r="B202" s="10"/>
      <c r="C202" s="7" t="s">
        <v>910</v>
      </c>
      <c r="D202" s="8" t="s">
        <v>911</v>
      </c>
      <c r="E202" s="7" t="s">
        <v>36</v>
      </c>
      <c r="F202" s="12">
        <v>1</v>
      </c>
    </row>
    <row r="203" s="1" customFormat="1" ht="21.6" spans="1:6">
      <c r="A203" s="5">
        <v>201</v>
      </c>
      <c r="B203" s="10"/>
      <c r="C203" s="7" t="s">
        <v>912</v>
      </c>
      <c r="D203" s="8" t="s">
        <v>913</v>
      </c>
      <c r="E203" s="7" t="s">
        <v>36</v>
      </c>
      <c r="F203" s="12">
        <v>1</v>
      </c>
    </row>
    <row r="204" s="1" customFormat="1" ht="108" spans="1:6">
      <c r="A204" s="5">
        <v>202</v>
      </c>
      <c r="B204" s="10"/>
      <c r="C204" s="7" t="s">
        <v>914</v>
      </c>
      <c r="D204" s="8" t="s">
        <v>915</v>
      </c>
      <c r="E204" s="7" t="s">
        <v>36</v>
      </c>
      <c r="F204" s="12">
        <v>1</v>
      </c>
    </row>
    <row r="205" s="1" customFormat="1" ht="108" spans="1:6">
      <c r="A205" s="5">
        <v>203</v>
      </c>
      <c r="B205" s="10"/>
      <c r="C205" s="7" t="s">
        <v>916</v>
      </c>
      <c r="D205" s="8" t="s">
        <v>917</v>
      </c>
      <c r="E205" s="7" t="s">
        <v>36</v>
      </c>
      <c r="F205" s="12">
        <v>1</v>
      </c>
    </row>
    <row r="206" s="1" customFormat="1" ht="75.6" spans="1:6">
      <c r="A206" s="5">
        <v>204</v>
      </c>
      <c r="B206" s="10"/>
      <c r="C206" s="7" t="s">
        <v>918</v>
      </c>
      <c r="D206" s="8" t="s">
        <v>919</v>
      </c>
      <c r="E206" s="7" t="s">
        <v>36</v>
      </c>
      <c r="F206" s="12">
        <v>1</v>
      </c>
    </row>
    <row r="207" s="1" customFormat="1" spans="1:6">
      <c r="A207" s="5">
        <v>205</v>
      </c>
      <c r="B207" s="10"/>
      <c r="C207" s="7" t="s">
        <v>920</v>
      </c>
      <c r="D207" s="8" t="s">
        <v>921</v>
      </c>
      <c r="E207" s="7" t="s">
        <v>36</v>
      </c>
      <c r="F207" s="12">
        <v>1</v>
      </c>
    </row>
    <row r="208" s="1" customFormat="1" ht="32.4" spans="1:6">
      <c r="A208" s="5">
        <v>206</v>
      </c>
      <c r="B208" s="10"/>
      <c r="C208" s="7" t="s">
        <v>922</v>
      </c>
      <c r="D208" s="8" t="s">
        <v>923</v>
      </c>
      <c r="E208" s="7" t="s">
        <v>36</v>
      </c>
      <c r="F208" s="12">
        <v>1</v>
      </c>
    </row>
    <row r="209" s="1" customFormat="1" ht="75.6" spans="1:6">
      <c r="A209" s="5">
        <v>207</v>
      </c>
      <c r="B209" s="10"/>
      <c r="C209" s="7" t="s">
        <v>924</v>
      </c>
      <c r="D209" s="8" t="s">
        <v>925</v>
      </c>
      <c r="E209" s="7" t="s">
        <v>36</v>
      </c>
      <c r="F209" s="12">
        <v>1</v>
      </c>
    </row>
    <row r="210" s="1" customFormat="1" ht="21.6" spans="1:6">
      <c r="A210" s="5">
        <v>208</v>
      </c>
      <c r="B210" s="10"/>
      <c r="C210" s="7" t="s">
        <v>707</v>
      </c>
      <c r="D210" s="8" t="s">
        <v>926</v>
      </c>
      <c r="E210" s="7" t="s">
        <v>66</v>
      </c>
      <c r="F210" s="9">
        <v>1</v>
      </c>
    </row>
    <row r="211" s="1" customFormat="1" ht="75.6" spans="1:6">
      <c r="A211" s="5">
        <v>209</v>
      </c>
      <c r="B211" s="10"/>
      <c r="C211" s="7" t="s">
        <v>927</v>
      </c>
      <c r="D211" s="8" t="s">
        <v>928</v>
      </c>
      <c r="E211" s="7" t="s">
        <v>36</v>
      </c>
      <c r="F211" s="9">
        <v>1</v>
      </c>
    </row>
    <row r="212" s="1" customFormat="1" spans="1:6">
      <c r="A212" s="5">
        <v>210</v>
      </c>
      <c r="B212" s="10"/>
      <c r="C212" s="7" t="s">
        <v>929</v>
      </c>
      <c r="D212" s="8" t="s">
        <v>930</v>
      </c>
      <c r="E212" s="7" t="s">
        <v>217</v>
      </c>
      <c r="F212" s="9">
        <v>1</v>
      </c>
    </row>
    <row r="213" s="1" customFormat="1" ht="21.6" spans="1:6">
      <c r="A213" s="5">
        <v>211</v>
      </c>
      <c r="B213" s="10"/>
      <c r="C213" s="7" t="s">
        <v>931</v>
      </c>
      <c r="D213" s="8" t="s">
        <v>932</v>
      </c>
      <c r="E213" s="7" t="s">
        <v>292</v>
      </c>
      <c r="F213" s="9">
        <v>1</v>
      </c>
    </row>
    <row r="214" s="1" customFormat="1" spans="1:6">
      <c r="A214" s="5">
        <v>212</v>
      </c>
      <c r="B214" s="10"/>
      <c r="C214" s="7" t="s">
        <v>933</v>
      </c>
      <c r="D214" s="8" t="s">
        <v>934</v>
      </c>
      <c r="E214" s="7" t="s">
        <v>66</v>
      </c>
      <c r="F214" s="12">
        <v>25</v>
      </c>
    </row>
    <row r="215" s="1" customFormat="1" spans="1:6">
      <c r="A215" s="5">
        <v>213</v>
      </c>
      <c r="B215" s="10"/>
      <c r="C215" s="7" t="s">
        <v>933</v>
      </c>
      <c r="D215" s="8" t="s">
        <v>935</v>
      </c>
      <c r="E215" s="7" t="s">
        <v>66</v>
      </c>
      <c r="F215" s="12">
        <v>25</v>
      </c>
    </row>
    <row r="216" s="1" customFormat="1" ht="64.8" spans="1:6">
      <c r="A216" s="5">
        <v>214</v>
      </c>
      <c r="B216" s="10"/>
      <c r="C216" s="7" t="s">
        <v>936</v>
      </c>
      <c r="D216" s="8" t="s">
        <v>937</v>
      </c>
      <c r="E216" s="7" t="s">
        <v>746</v>
      </c>
      <c r="F216" s="12">
        <v>1</v>
      </c>
    </row>
    <row r="217" s="1" customFormat="1" ht="32.4" spans="1:6">
      <c r="A217" s="5">
        <v>215</v>
      </c>
      <c r="B217" s="10"/>
      <c r="C217" s="7" t="s">
        <v>938</v>
      </c>
      <c r="D217" s="8" t="s">
        <v>939</v>
      </c>
      <c r="E217" s="7" t="s">
        <v>66</v>
      </c>
      <c r="F217" s="12">
        <v>1</v>
      </c>
    </row>
    <row r="218" s="1" customFormat="1" spans="1:6">
      <c r="A218" s="5">
        <v>216</v>
      </c>
      <c r="B218" s="10"/>
      <c r="C218" s="7" t="s">
        <v>940</v>
      </c>
      <c r="D218" s="8" t="s">
        <v>941</v>
      </c>
      <c r="E218" s="7" t="s">
        <v>30</v>
      </c>
      <c r="F218" s="12">
        <v>1</v>
      </c>
    </row>
    <row r="219" s="1" customFormat="1" ht="21.6" spans="1:6">
      <c r="A219" s="5">
        <v>217</v>
      </c>
      <c r="B219" s="10"/>
      <c r="C219" s="7" t="s">
        <v>942</v>
      </c>
      <c r="D219" s="8" t="s">
        <v>943</v>
      </c>
      <c r="E219" s="7" t="s">
        <v>36</v>
      </c>
      <c r="F219" s="12">
        <v>1</v>
      </c>
    </row>
    <row r="220" s="1" customFormat="1" ht="21.6" spans="1:6">
      <c r="A220" s="5">
        <v>218</v>
      </c>
      <c r="B220" s="10"/>
      <c r="C220" s="7" t="s">
        <v>944</v>
      </c>
      <c r="D220" s="8" t="s">
        <v>945</v>
      </c>
      <c r="E220" s="7" t="s">
        <v>66</v>
      </c>
      <c r="F220" s="12">
        <v>1</v>
      </c>
    </row>
    <row r="221" s="1" customFormat="1" spans="1:6">
      <c r="A221" s="5">
        <v>219</v>
      </c>
      <c r="B221" s="10"/>
      <c r="C221" s="7" t="s">
        <v>946</v>
      </c>
      <c r="D221" s="8" t="s">
        <v>947</v>
      </c>
      <c r="E221" s="7" t="s">
        <v>227</v>
      </c>
      <c r="F221" s="12">
        <v>25</v>
      </c>
    </row>
    <row r="222" s="1" customFormat="1" spans="1:6">
      <c r="A222" s="5">
        <v>220</v>
      </c>
      <c r="B222" s="10"/>
      <c r="C222" s="7" t="s">
        <v>948</v>
      </c>
      <c r="D222" s="8" t="s">
        <v>949</v>
      </c>
      <c r="E222" s="7" t="s">
        <v>66</v>
      </c>
      <c r="F222" s="12">
        <v>1</v>
      </c>
    </row>
    <row r="223" s="1" customFormat="1" ht="13.2" spans="1:6">
      <c r="A223" s="5">
        <v>221</v>
      </c>
      <c r="B223" s="10"/>
      <c r="C223" s="7" t="s">
        <v>950</v>
      </c>
      <c r="D223" s="8" t="s">
        <v>951</v>
      </c>
      <c r="E223" s="7" t="s">
        <v>77</v>
      </c>
      <c r="F223" s="12">
        <v>25</v>
      </c>
    </row>
    <row r="224" s="1" customFormat="1" ht="32.4" spans="1:6">
      <c r="A224" s="5">
        <v>222</v>
      </c>
      <c r="B224" s="10"/>
      <c r="C224" s="7" t="s">
        <v>776</v>
      </c>
      <c r="D224" s="8" t="s">
        <v>952</v>
      </c>
      <c r="E224" s="7" t="s">
        <v>36</v>
      </c>
      <c r="F224" s="12">
        <v>25</v>
      </c>
    </row>
    <row r="225" s="1" customFormat="1" spans="1:6">
      <c r="A225" s="5">
        <v>223</v>
      </c>
      <c r="B225" s="10"/>
      <c r="C225" s="7" t="s">
        <v>953</v>
      </c>
      <c r="D225" s="8" t="s">
        <v>954</v>
      </c>
      <c r="E225" s="7" t="s">
        <v>66</v>
      </c>
      <c r="F225" s="12">
        <v>25</v>
      </c>
    </row>
    <row r="226" s="1" customFormat="1" spans="1:6">
      <c r="A226" s="5">
        <v>224</v>
      </c>
      <c r="B226" s="10"/>
      <c r="C226" s="7" t="s">
        <v>955</v>
      </c>
      <c r="D226" s="8" t="s">
        <v>956</v>
      </c>
      <c r="E226" s="7" t="s">
        <v>66</v>
      </c>
      <c r="F226" s="12">
        <v>10</v>
      </c>
    </row>
    <row r="227" s="1" customFormat="1" spans="1:6">
      <c r="A227" s="5">
        <v>225</v>
      </c>
      <c r="B227" s="10"/>
      <c r="C227" s="7" t="s">
        <v>957</v>
      </c>
      <c r="D227" s="8" t="s">
        <v>958</v>
      </c>
      <c r="E227" s="7" t="s">
        <v>66</v>
      </c>
      <c r="F227" s="12">
        <v>25</v>
      </c>
    </row>
    <row r="228" s="1" customFormat="1" ht="43.2" spans="1:6">
      <c r="A228" s="5">
        <v>226</v>
      </c>
      <c r="B228" s="10"/>
      <c r="C228" s="7" t="s">
        <v>959</v>
      </c>
      <c r="D228" s="8" t="s">
        <v>960</v>
      </c>
      <c r="E228" s="7" t="s">
        <v>36</v>
      </c>
      <c r="F228" s="12">
        <v>1</v>
      </c>
    </row>
    <row r="229" s="1" customFormat="1" ht="64.8" spans="1:6">
      <c r="A229" s="5">
        <v>227</v>
      </c>
      <c r="B229" s="10"/>
      <c r="C229" s="7" t="s">
        <v>961</v>
      </c>
      <c r="D229" s="8" t="s">
        <v>962</v>
      </c>
      <c r="E229" s="7" t="s">
        <v>36</v>
      </c>
      <c r="F229" s="12">
        <v>1</v>
      </c>
    </row>
    <row r="230" s="1" customFormat="1" ht="75.6" spans="1:6">
      <c r="A230" s="5">
        <v>228</v>
      </c>
      <c r="B230" s="10"/>
      <c r="C230" s="7" t="s">
        <v>963</v>
      </c>
      <c r="D230" s="8" t="s">
        <v>964</v>
      </c>
      <c r="E230" s="7" t="s">
        <v>36</v>
      </c>
      <c r="F230" s="12">
        <v>1</v>
      </c>
    </row>
    <row r="231" s="1" customFormat="1" ht="64.8" spans="1:6">
      <c r="A231" s="5">
        <v>229</v>
      </c>
      <c r="B231" s="10"/>
      <c r="C231" s="7" t="s">
        <v>965</v>
      </c>
      <c r="D231" s="8" t="s">
        <v>966</v>
      </c>
      <c r="E231" s="7" t="s">
        <v>36</v>
      </c>
      <c r="F231" s="12">
        <v>1</v>
      </c>
    </row>
    <row r="232" s="1" customFormat="1" ht="64.8" spans="1:6">
      <c r="A232" s="5">
        <v>230</v>
      </c>
      <c r="B232" s="10"/>
      <c r="C232" s="7" t="s">
        <v>967</v>
      </c>
      <c r="D232" s="8" t="s">
        <v>968</v>
      </c>
      <c r="E232" s="7" t="s">
        <v>36</v>
      </c>
      <c r="F232" s="12">
        <v>1</v>
      </c>
    </row>
    <row r="233" s="1" customFormat="1" ht="64.8" spans="1:6">
      <c r="A233" s="5">
        <v>231</v>
      </c>
      <c r="B233" s="10"/>
      <c r="C233" s="7" t="s">
        <v>969</v>
      </c>
      <c r="D233" s="8" t="s">
        <v>970</v>
      </c>
      <c r="E233" s="7" t="s">
        <v>36</v>
      </c>
      <c r="F233" s="12">
        <v>1</v>
      </c>
    </row>
    <row r="234" s="1" customFormat="1" ht="64.8" spans="1:6">
      <c r="A234" s="5">
        <v>232</v>
      </c>
      <c r="B234" s="10"/>
      <c r="C234" s="7" t="s">
        <v>971</v>
      </c>
      <c r="D234" s="8" t="s">
        <v>972</v>
      </c>
      <c r="E234" s="7" t="s">
        <v>36</v>
      </c>
      <c r="F234" s="12">
        <v>1</v>
      </c>
    </row>
    <row r="235" s="1" customFormat="1" ht="64.8" spans="1:6">
      <c r="A235" s="5">
        <v>233</v>
      </c>
      <c r="B235" s="10"/>
      <c r="C235" s="7" t="s">
        <v>973</v>
      </c>
      <c r="D235" s="8" t="s">
        <v>974</v>
      </c>
      <c r="E235" s="7" t="s">
        <v>36</v>
      </c>
      <c r="F235" s="12">
        <v>1</v>
      </c>
    </row>
    <row r="236" s="1" customFormat="1" ht="21.6" spans="1:6">
      <c r="A236" s="5">
        <v>234</v>
      </c>
      <c r="B236" s="11"/>
      <c r="C236" s="7" t="s">
        <v>975</v>
      </c>
      <c r="D236" s="8" t="s">
        <v>976</v>
      </c>
      <c r="E236" s="7" t="s">
        <v>36</v>
      </c>
      <c r="F236" s="12">
        <v>1</v>
      </c>
    </row>
    <row r="247" ht="10" customHeight="1"/>
  </sheetData>
  <autoFilter xmlns:etc="http://www.wps.cn/officeDocument/2017/etCustomData" ref="A2:G236" etc:filterBottomFollowUsedRange="0">
    <extLst/>
  </autoFilter>
  <mergeCells count="4">
    <mergeCell ref="A1:F1"/>
    <mergeCell ref="B3:B100"/>
    <mergeCell ref="B101:B120"/>
    <mergeCell ref="B121:B236"/>
  </mergeCells>
  <conditionalFormatting sqref="D4">
    <cfRule type="duplicateValues" dxfId="0" priority="15"/>
  </conditionalFormatting>
  <conditionalFormatting sqref="D152">
    <cfRule type="duplicateValues" dxfId="0" priority="3"/>
  </conditionalFormatting>
  <conditionalFormatting sqref="D153">
    <cfRule type="duplicateValues" dxfId="0" priority="2"/>
  </conditionalFormatting>
  <pageMargins left="0.7" right="0.7" top="0.75" bottom="0.75" header="0.3" footer="0.3"/>
  <pageSetup paperSize="9"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34"/>
  <sheetViews>
    <sheetView view="pageBreakPreview" zoomScale="85" zoomScaleNormal="70" topLeftCell="A7" workbookViewId="0">
      <selection activeCell="G8" sqref="G8"/>
    </sheetView>
  </sheetViews>
  <sheetFormatPr defaultColWidth="9" defaultRowHeight="14.4"/>
  <cols>
    <col min="1" max="2" width="6.87962962962963" style="36" customWidth="1"/>
    <col min="3" max="3" width="8.5" style="36" customWidth="1"/>
    <col min="4" max="4" width="92.1296296296296" style="36" customWidth="1"/>
    <col min="5" max="5" width="9" style="36"/>
    <col min="6" max="6" width="10.6296296296296" style="36" customWidth="1"/>
    <col min="7" max="7" width="22.1296296296296" style="36" customWidth="1"/>
    <col min="8" max="8" width="30.25" style="98" customWidth="1"/>
    <col min="9" max="16384" width="9" style="36"/>
  </cols>
  <sheetData>
    <row r="1" s="34" customFormat="1" ht="20.4" spans="1:8">
      <c r="A1" s="37" t="s">
        <v>20</v>
      </c>
      <c r="B1" s="38"/>
      <c r="C1" s="38"/>
      <c r="D1" s="38"/>
      <c r="E1" s="38"/>
      <c r="F1" s="38"/>
      <c r="G1" s="39"/>
      <c r="H1" s="99"/>
    </row>
    <row r="2" s="34" customFormat="1" spans="1:8">
      <c r="A2" s="4" t="s">
        <v>1</v>
      </c>
      <c r="B2" s="4" t="s">
        <v>21</v>
      </c>
      <c r="C2" s="4" t="s">
        <v>22</v>
      </c>
      <c r="D2" s="4" t="s">
        <v>23</v>
      </c>
      <c r="E2" s="4" t="s">
        <v>24</v>
      </c>
      <c r="F2" s="4" t="s">
        <v>25</v>
      </c>
      <c r="G2" s="4" t="s">
        <v>26</v>
      </c>
      <c r="H2" s="99"/>
    </row>
    <row r="3" s="34" customFormat="1" ht="129.6" spans="1:8">
      <c r="A3" s="14">
        <v>1</v>
      </c>
      <c r="B3" s="86" t="s">
        <v>27</v>
      </c>
      <c r="C3" s="14" t="s">
        <v>28</v>
      </c>
      <c r="D3" s="61" t="s">
        <v>29</v>
      </c>
      <c r="E3" s="14" t="s">
        <v>30</v>
      </c>
      <c r="F3" s="14">
        <v>1</v>
      </c>
      <c r="G3" s="87" t="str">
        <f>_xlfn.DISPIMG("ID_DF92FBE73F5344EFBE097A8805FD9AA8",1)</f>
        <v>=DISPIMG("ID_DF92FBE73F5344EFBE097A8805FD9AA8",1)</v>
      </c>
      <c r="H3" s="99"/>
    </row>
    <row r="4" s="34" customFormat="1" ht="64.8" spans="1:8">
      <c r="A4" s="14">
        <v>2</v>
      </c>
      <c r="B4" s="86"/>
      <c r="C4" s="14" t="s">
        <v>31</v>
      </c>
      <c r="D4" s="63" t="s">
        <v>32</v>
      </c>
      <c r="E4" s="14" t="s">
        <v>33</v>
      </c>
      <c r="F4" s="14">
        <v>1</v>
      </c>
      <c r="G4" s="87" t="str">
        <f>_xlfn.DISPIMG("ID_46BF5C510C4846479AF4659379CE9A15",1)</f>
        <v>=DISPIMG("ID_46BF5C510C4846479AF4659379CE9A15",1)</v>
      </c>
      <c r="H4" s="99"/>
    </row>
    <row r="5" s="34" customFormat="1" ht="44.15" spans="1:8">
      <c r="A5" s="14">
        <v>3</v>
      </c>
      <c r="B5" s="86"/>
      <c r="C5" s="14" t="s">
        <v>34</v>
      </c>
      <c r="D5" s="63" t="s">
        <v>35</v>
      </c>
      <c r="E5" s="14" t="s">
        <v>36</v>
      </c>
      <c r="F5" s="14">
        <v>1</v>
      </c>
      <c r="G5" s="87" t="str">
        <f>_xlfn.DISPIMG("ID_1FE689F9CBC64F41A4C484F35B99D1D1",1)</f>
        <v>=DISPIMG("ID_1FE689F9CBC64F41A4C484F35B99D1D1",1)</v>
      </c>
      <c r="H5" s="99"/>
    </row>
    <row r="6" s="34" customFormat="1" ht="43.2" spans="1:8">
      <c r="A6" s="14">
        <v>4</v>
      </c>
      <c r="B6" s="86"/>
      <c r="C6" s="14" t="s">
        <v>37</v>
      </c>
      <c r="D6" s="61" t="s">
        <v>38</v>
      </c>
      <c r="E6" s="14" t="s">
        <v>39</v>
      </c>
      <c r="F6" s="14">
        <v>1</v>
      </c>
      <c r="G6" s="87" t="str">
        <f>_xlfn.DISPIMG("ID_E42C55F241514C27B8F9CBA70FEE09D9",1)</f>
        <v>=DISPIMG("ID_E42C55F241514C27B8F9CBA70FEE09D9",1)</v>
      </c>
      <c r="H6" s="99"/>
    </row>
    <row r="7" s="34" customFormat="1" ht="108" spans="1:8">
      <c r="A7" s="14">
        <v>5</v>
      </c>
      <c r="B7" s="88"/>
      <c r="C7" s="14" t="s">
        <v>40</v>
      </c>
      <c r="D7" s="61" t="s">
        <v>41</v>
      </c>
      <c r="E7" s="14" t="s">
        <v>36</v>
      </c>
      <c r="F7" s="14">
        <v>1</v>
      </c>
      <c r="G7" s="87" t="str">
        <f>_xlfn.DISPIMG("ID_A4A5DEAAECF044AC80A01E963B674EE2",1)</f>
        <v>=DISPIMG("ID_A4A5DEAAECF044AC80A01E963B674EE2",1)</v>
      </c>
      <c r="H7" s="99"/>
    </row>
    <row r="8" s="34" customFormat="1" ht="313.2" spans="1:8">
      <c r="A8" s="14">
        <v>6</v>
      </c>
      <c r="B8" s="6" t="s">
        <v>42</v>
      </c>
      <c r="C8" s="14" t="s">
        <v>43</v>
      </c>
      <c r="D8" s="61" t="s">
        <v>44</v>
      </c>
      <c r="E8" s="14" t="s">
        <v>30</v>
      </c>
      <c r="F8" s="14">
        <v>24</v>
      </c>
      <c r="G8" s="87" t="str">
        <f>_xlfn.DISPIMG("ID_4BE80F231B2540A0871D1BEAA3B27C4C",1)</f>
        <v>=DISPIMG("ID_4BE80F231B2540A0871D1BEAA3B27C4C",1)</v>
      </c>
      <c r="H8" s="99"/>
    </row>
    <row r="9" s="34" customFormat="1" ht="21.6" spans="1:8">
      <c r="A9" s="14">
        <v>7</v>
      </c>
      <c r="B9" s="10"/>
      <c r="C9" s="14" t="s">
        <v>45</v>
      </c>
      <c r="D9" s="61" t="s">
        <v>46</v>
      </c>
      <c r="E9" s="14" t="s">
        <v>36</v>
      </c>
      <c r="F9" s="14">
        <v>24</v>
      </c>
      <c r="G9" s="87"/>
      <c r="H9" s="99"/>
    </row>
    <row r="10" s="34" customFormat="1" ht="140.4" spans="1:8">
      <c r="A10" s="14">
        <v>8</v>
      </c>
      <c r="B10" s="10"/>
      <c r="C10" s="14" t="s">
        <v>47</v>
      </c>
      <c r="D10" s="61" t="s">
        <v>48</v>
      </c>
      <c r="E10" s="14" t="s">
        <v>36</v>
      </c>
      <c r="F10" s="14">
        <v>12</v>
      </c>
      <c r="G10" s="89" t="str">
        <f>_xlfn.DISPIMG("ID_441F5DB59E9242E5B2C1B5E6A56AF882",1)</f>
        <v>=DISPIMG("ID_441F5DB59E9242E5B2C1B5E6A56AF882",1)</v>
      </c>
      <c r="H10" s="99"/>
    </row>
    <row r="11" s="34" customFormat="1" ht="75.6" spans="1:8">
      <c r="A11" s="14">
        <v>9</v>
      </c>
      <c r="B11" s="10"/>
      <c r="C11" s="14" t="s">
        <v>49</v>
      </c>
      <c r="D11" s="61" t="s">
        <v>50</v>
      </c>
      <c r="E11" s="14" t="s">
        <v>36</v>
      </c>
      <c r="F11" s="14">
        <v>12</v>
      </c>
      <c r="G11" s="90"/>
      <c r="H11" s="99"/>
    </row>
    <row r="12" s="34" customFormat="1" ht="206.4" spans="1:8">
      <c r="A12" s="14">
        <v>10</v>
      </c>
      <c r="B12" s="11"/>
      <c r="C12" s="14" t="s">
        <v>51</v>
      </c>
      <c r="D12" s="64" t="s">
        <v>52</v>
      </c>
      <c r="E12" s="14" t="s">
        <v>30</v>
      </c>
      <c r="F12" s="14">
        <v>48</v>
      </c>
      <c r="G12" s="87" t="str">
        <f>_xlfn.DISPIMG("ID_42602ACD61AD4464A4843A9C7D468238",1)</f>
        <v>=DISPIMG("ID_42602ACD61AD4464A4843A9C7D468238",1)</v>
      </c>
      <c r="H12" s="99"/>
    </row>
    <row r="13" s="34" customFormat="1" ht="86.4" spans="1:8">
      <c r="A13" s="14">
        <v>11</v>
      </c>
      <c r="B13" s="6" t="s">
        <v>53</v>
      </c>
      <c r="C13" s="14" t="s">
        <v>54</v>
      </c>
      <c r="D13" s="91" t="s">
        <v>55</v>
      </c>
      <c r="E13" s="14" t="s">
        <v>36</v>
      </c>
      <c r="F13" s="14">
        <v>1</v>
      </c>
      <c r="G13" s="87"/>
      <c r="H13" s="99"/>
    </row>
    <row r="14" s="34" customFormat="1" ht="54" spans="1:8">
      <c r="A14" s="14">
        <v>12</v>
      </c>
      <c r="B14" s="10"/>
      <c r="C14" s="14" t="s">
        <v>56</v>
      </c>
      <c r="D14" s="64" t="s">
        <v>57</v>
      </c>
      <c r="E14" s="14" t="s">
        <v>36</v>
      </c>
      <c r="F14" s="14">
        <v>1</v>
      </c>
      <c r="G14" s="87"/>
      <c r="H14" s="99"/>
    </row>
    <row r="15" s="34" customFormat="1" ht="226.8" spans="1:8">
      <c r="A15" s="14">
        <v>13</v>
      </c>
      <c r="B15" s="10"/>
      <c r="C15" s="14" t="s">
        <v>58</v>
      </c>
      <c r="D15" s="61" t="s">
        <v>59</v>
      </c>
      <c r="E15" s="14" t="s">
        <v>36</v>
      </c>
      <c r="F15" s="14">
        <v>1</v>
      </c>
      <c r="G15" s="87" t="str">
        <f>_xlfn.DISPIMG("ID_818199DFEDC94AB191CEFA378F48DCD5",1)</f>
        <v>=DISPIMG("ID_818199DFEDC94AB191CEFA378F48DCD5",1)</v>
      </c>
      <c r="H15" s="99"/>
    </row>
    <row r="16" s="34" customFormat="1" ht="21.6" spans="1:8">
      <c r="A16" s="14">
        <v>14</v>
      </c>
      <c r="B16" s="11"/>
      <c r="C16" s="14" t="s">
        <v>60</v>
      </c>
      <c r="D16" s="61" t="s">
        <v>61</v>
      </c>
      <c r="E16" s="14" t="s">
        <v>62</v>
      </c>
      <c r="F16" s="14">
        <v>1</v>
      </c>
      <c r="G16" s="87"/>
      <c r="H16" s="99"/>
    </row>
    <row r="17" s="34" customFormat="1" ht="97.2" spans="1:8">
      <c r="A17" s="14">
        <v>15</v>
      </c>
      <c r="B17" s="6" t="s">
        <v>63</v>
      </c>
      <c r="C17" s="14" t="s">
        <v>64</v>
      </c>
      <c r="D17" s="61" t="s">
        <v>65</v>
      </c>
      <c r="E17" s="14" t="s">
        <v>66</v>
      </c>
      <c r="F17" s="14">
        <v>1</v>
      </c>
      <c r="G17" s="87" t="str">
        <f>_xlfn.DISPIMG("ID_86CA874CD3AF48689FF576757C9F3AC8",1)</f>
        <v>=DISPIMG("ID_86CA874CD3AF48689FF576757C9F3AC8",1)</v>
      </c>
      <c r="H17" s="99"/>
    </row>
    <row r="18" s="34" customFormat="1" ht="21.6" spans="1:8">
      <c r="A18" s="14">
        <v>16</v>
      </c>
      <c r="B18" s="10"/>
      <c r="C18" s="14" t="s">
        <v>67</v>
      </c>
      <c r="D18" s="61" t="s">
        <v>68</v>
      </c>
      <c r="E18" s="14" t="s">
        <v>36</v>
      </c>
      <c r="F18" s="14">
        <v>1</v>
      </c>
      <c r="G18" s="87"/>
      <c r="H18" s="99"/>
    </row>
    <row r="19" s="34" customFormat="1" ht="32.4" spans="1:8">
      <c r="A19" s="14">
        <v>17</v>
      </c>
      <c r="B19" s="10"/>
      <c r="C19" s="14" t="s">
        <v>69</v>
      </c>
      <c r="D19" s="61" t="s">
        <v>70</v>
      </c>
      <c r="E19" s="92" t="s">
        <v>36</v>
      </c>
      <c r="F19" s="93">
        <v>24</v>
      </c>
      <c r="G19" s="87"/>
      <c r="H19" s="99"/>
    </row>
    <row r="20" s="34" customFormat="1" ht="21.6" spans="1:8">
      <c r="A20" s="14">
        <v>18</v>
      </c>
      <c r="B20" s="10"/>
      <c r="C20" s="14" t="s">
        <v>71</v>
      </c>
      <c r="D20" s="61" t="s">
        <v>72</v>
      </c>
      <c r="E20" s="14" t="s">
        <v>36</v>
      </c>
      <c r="F20" s="14">
        <v>13</v>
      </c>
      <c r="G20" s="87"/>
      <c r="H20" s="99"/>
    </row>
    <row r="21" s="34" customFormat="1" ht="32.4" spans="1:8">
      <c r="A21" s="14">
        <v>19</v>
      </c>
      <c r="B21" s="10"/>
      <c r="C21" s="14" t="s">
        <v>73</v>
      </c>
      <c r="D21" s="61" t="s">
        <v>74</v>
      </c>
      <c r="E21" s="14" t="s">
        <v>36</v>
      </c>
      <c r="F21" s="14">
        <v>1</v>
      </c>
      <c r="G21" s="87"/>
      <c r="H21" s="99"/>
    </row>
    <row r="22" s="34" customFormat="1" ht="63.1" spans="1:8">
      <c r="A22" s="14">
        <v>20</v>
      </c>
      <c r="B22" s="10"/>
      <c r="C22" s="14" t="s">
        <v>75</v>
      </c>
      <c r="D22" s="61" t="s">
        <v>76</v>
      </c>
      <c r="E22" s="14" t="s">
        <v>77</v>
      </c>
      <c r="F22" s="14">
        <v>1</v>
      </c>
      <c r="G22" s="87" t="str">
        <f>_xlfn.DISPIMG("ID_466D2FC66C6E49AC8C5632B99C57346D",1)</f>
        <v>=DISPIMG("ID_466D2FC66C6E49AC8C5632B99C57346D",1)</v>
      </c>
      <c r="H22" s="99"/>
    </row>
    <row r="23" s="34" customFormat="1" ht="84.1" spans="1:8">
      <c r="A23" s="14">
        <v>21</v>
      </c>
      <c r="B23" s="6" t="s">
        <v>78</v>
      </c>
      <c r="C23" s="14" t="s">
        <v>79</v>
      </c>
      <c r="D23" s="61" t="s">
        <v>80</v>
      </c>
      <c r="E23" s="92" t="s">
        <v>36</v>
      </c>
      <c r="F23" s="93">
        <v>12</v>
      </c>
      <c r="G23" s="87" t="str">
        <f>_xlfn.DISPIMG("ID_95CB14B1E01045F290A9EDB34ABC4CD7",1)</f>
        <v>=DISPIMG("ID_95CB14B1E01045F290A9EDB34ABC4CD7",1)</v>
      </c>
      <c r="H23" s="99"/>
    </row>
    <row r="24" s="34" customFormat="1" ht="97.2" spans="1:8">
      <c r="A24" s="14">
        <v>22</v>
      </c>
      <c r="B24" s="10"/>
      <c r="C24" s="14" t="s">
        <v>81</v>
      </c>
      <c r="D24" s="61" t="s">
        <v>82</v>
      </c>
      <c r="E24" s="92" t="s">
        <v>36</v>
      </c>
      <c r="F24" s="93">
        <v>12</v>
      </c>
      <c r="G24" s="87"/>
      <c r="H24" s="99"/>
    </row>
    <row r="25" s="34" customFormat="1" ht="21.6" spans="1:8">
      <c r="A25" s="14">
        <v>23</v>
      </c>
      <c r="B25" s="11"/>
      <c r="C25" s="14" t="s">
        <v>83</v>
      </c>
      <c r="D25" s="61" t="s">
        <v>84</v>
      </c>
      <c r="E25" s="92" t="s">
        <v>36</v>
      </c>
      <c r="F25" s="93">
        <v>12</v>
      </c>
      <c r="G25" s="87"/>
      <c r="H25" s="99"/>
    </row>
    <row r="26" s="34" customFormat="1" ht="291.6" spans="1:8">
      <c r="A26" s="14">
        <v>24</v>
      </c>
      <c r="B26" s="5" t="s">
        <v>85</v>
      </c>
      <c r="C26" s="5"/>
      <c r="D26" s="61" t="s">
        <v>86</v>
      </c>
      <c r="E26" s="92" t="s">
        <v>36</v>
      </c>
      <c r="F26" s="93">
        <v>12</v>
      </c>
      <c r="G26" s="94"/>
      <c r="H26" s="99"/>
    </row>
    <row r="27" s="34" customFormat="1" spans="1:8">
      <c r="A27" s="14">
        <v>25</v>
      </c>
      <c r="B27" s="5" t="s">
        <v>87</v>
      </c>
      <c r="C27" s="14" t="s">
        <v>88</v>
      </c>
      <c r="D27" s="61" t="s">
        <v>89</v>
      </c>
      <c r="E27" s="92" t="s">
        <v>36</v>
      </c>
      <c r="F27" s="93">
        <v>1</v>
      </c>
      <c r="G27" s="87"/>
      <c r="H27" s="99"/>
    </row>
    <row r="28" s="34" customFormat="1" spans="1:8">
      <c r="A28" s="14">
        <v>26</v>
      </c>
      <c r="B28" s="5"/>
      <c r="C28" s="14" t="s">
        <v>90</v>
      </c>
      <c r="D28" s="61" t="s">
        <v>91</v>
      </c>
      <c r="E28" s="92" t="s">
        <v>36</v>
      </c>
      <c r="F28" s="93">
        <v>1</v>
      </c>
      <c r="G28" s="87"/>
      <c r="H28" s="99"/>
    </row>
    <row r="29" s="34" customFormat="1" ht="21.6" spans="1:8">
      <c r="A29" s="14">
        <v>27</v>
      </c>
      <c r="B29" s="5"/>
      <c r="C29" s="14" t="s">
        <v>92</v>
      </c>
      <c r="D29" s="61" t="s">
        <v>93</v>
      </c>
      <c r="E29" s="92" t="s">
        <v>36</v>
      </c>
      <c r="F29" s="93">
        <v>1</v>
      </c>
      <c r="G29" s="87"/>
      <c r="H29" s="99"/>
    </row>
    <row r="30" s="34" customFormat="1" ht="21.6" spans="1:8">
      <c r="A30" s="14">
        <v>28</v>
      </c>
      <c r="B30" s="5"/>
      <c r="C30" s="14" t="s">
        <v>94</v>
      </c>
      <c r="D30" s="61" t="s">
        <v>95</v>
      </c>
      <c r="E30" s="92" t="s">
        <v>36</v>
      </c>
      <c r="F30" s="93">
        <v>1</v>
      </c>
      <c r="G30" s="87"/>
      <c r="H30" s="99"/>
    </row>
    <row r="31" s="60" customFormat="1" ht="43.2" spans="1:26">
      <c r="A31" s="14">
        <v>29</v>
      </c>
      <c r="B31" s="5" t="s">
        <v>96</v>
      </c>
      <c r="C31" s="14" t="s">
        <v>97</v>
      </c>
      <c r="D31" s="67" t="s">
        <v>98</v>
      </c>
      <c r="E31" s="14" t="s">
        <v>99</v>
      </c>
      <c r="F31" s="14">
        <v>98</v>
      </c>
      <c r="G31" s="68"/>
      <c r="H31" s="20"/>
      <c r="I31" s="69"/>
      <c r="J31" s="69"/>
      <c r="K31" s="69"/>
      <c r="L31" s="69"/>
      <c r="M31" s="69"/>
      <c r="N31" s="69"/>
      <c r="O31" s="69"/>
      <c r="P31" s="69"/>
      <c r="Q31" s="69"/>
      <c r="R31" s="69"/>
      <c r="S31" s="69"/>
      <c r="T31" s="69"/>
      <c r="U31" s="69"/>
      <c r="V31" s="69"/>
      <c r="W31" s="69"/>
      <c r="X31" s="69"/>
      <c r="Y31" s="69"/>
      <c r="Z31" s="69"/>
    </row>
    <row r="32" s="60" customFormat="1" ht="140.4" spans="1:26">
      <c r="A32" s="14">
        <v>30</v>
      </c>
      <c r="B32" s="5"/>
      <c r="C32" s="14" t="s">
        <v>100</v>
      </c>
      <c r="D32" s="67" t="s">
        <v>101</v>
      </c>
      <c r="E32" s="14" t="s">
        <v>30</v>
      </c>
      <c r="F32" s="14">
        <v>12</v>
      </c>
      <c r="G32" s="68"/>
      <c r="H32" s="20"/>
      <c r="I32" s="69"/>
      <c r="J32" s="69"/>
      <c r="K32" s="69"/>
      <c r="L32" s="69"/>
      <c r="M32" s="69"/>
      <c r="N32" s="69"/>
      <c r="O32" s="69"/>
      <c r="P32" s="69"/>
      <c r="Q32" s="69"/>
      <c r="R32" s="69"/>
      <c r="S32" s="69"/>
      <c r="T32" s="69"/>
      <c r="U32" s="69"/>
      <c r="V32" s="69"/>
      <c r="W32" s="69"/>
      <c r="X32" s="69"/>
      <c r="Y32" s="69"/>
      <c r="Z32" s="69"/>
    </row>
    <row r="33" s="60" customFormat="1" ht="140.4" spans="1:26">
      <c r="A33" s="14">
        <v>31</v>
      </c>
      <c r="B33" s="5"/>
      <c r="C33" s="14" t="s">
        <v>102</v>
      </c>
      <c r="D33" s="67" t="s">
        <v>103</v>
      </c>
      <c r="E33" s="14" t="s">
        <v>30</v>
      </c>
      <c r="F33" s="14">
        <v>3</v>
      </c>
      <c r="G33" s="68"/>
      <c r="H33" s="20"/>
      <c r="I33" s="69"/>
      <c r="J33" s="69"/>
      <c r="K33" s="69"/>
      <c r="L33" s="69"/>
      <c r="M33" s="69"/>
      <c r="N33" s="69"/>
      <c r="O33" s="69"/>
      <c r="P33" s="69"/>
      <c r="Q33" s="69"/>
      <c r="R33" s="69"/>
      <c r="S33" s="69"/>
      <c r="T33" s="69"/>
      <c r="U33" s="69"/>
      <c r="V33" s="69"/>
      <c r="W33" s="69"/>
      <c r="X33" s="69"/>
      <c r="Y33" s="69"/>
      <c r="Z33" s="69"/>
    </row>
    <row r="34" ht="92" customHeight="1" spans="1:7">
      <c r="A34" s="95" t="str">
        <f>_xlfn.DISPIMG("ID_D9849C87804249978EB5BCE2364518E0",1)</f>
        <v>=DISPIMG("ID_D9849C87804249978EB5BCE2364518E0",1)</v>
      </c>
      <c r="B34" s="96"/>
      <c r="C34" s="96"/>
      <c r="D34" s="96"/>
      <c r="E34" s="96"/>
      <c r="F34" s="96"/>
      <c r="G34" s="97"/>
    </row>
  </sheetData>
  <mergeCells count="11">
    <mergeCell ref="A1:G1"/>
    <mergeCell ref="B26:C26"/>
    <mergeCell ref="A34:G34"/>
    <mergeCell ref="B3:B7"/>
    <mergeCell ref="B8:B12"/>
    <mergeCell ref="B13:B16"/>
    <mergeCell ref="B17:B22"/>
    <mergeCell ref="B23:B25"/>
    <mergeCell ref="B27:B30"/>
    <mergeCell ref="B31:B33"/>
    <mergeCell ref="G10:G11"/>
  </mergeCells>
  <pageMargins left="0.7" right="0.7" top="0.75" bottom="0.75" header="0.3" footer="0.3"/>
  <pageSetup paperSize="9" scale="72"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34"/>
  <sheetViews>
    <sheetView view="pageBreakPreview" zoomScaleNormal="85" topLeftCell="A33" workbookViewId="0">
      <selection activeCell="A34" sqref="$A34:$XFD34"/>
    </sheetView>
  </sheetViews>
  <sheetFormatPr defaultColWidth="9" defaultRowHeight="14.4"/>
  <cols>
    <col min="1" max="2" width="6.87962962962963" style="36" customWidth="1"/>
    <col min="3" max="3" width="8.5" style="36" customWidth="1"/>
    <col min="4" max="4" width="92.1296296296296" style="36" customWidth="1"/>
    <col min="5" max="5" width="9" style="36"/>
    <col min="6" max="6" width="10.6296296296296" style="36" customWidth="1"/>
    <col min="7" max="7" width="22.1296296296296" style="36" customWidth="1"/>
    <col min="8" max="16384" width="9" style="36"/>
  </cols>
  <sheetData>
    <row r="1" s="34" customFormat="1" ht="20.4" spans="1:7">
      <c r="A1" s="37" t="s">
        <v>104</v>
      </c>
      <c r="B1" s="38"/>
      <c r="C1" s="38"/>
      <c r="D1" s="38"/>
      <c r="E1" s="38"/>
      <c r="F1" s="38"/>
      <c r="G1" s="39"/>
    </row>
    <row r="2" s="34" customFormat="1" spans="1:7">
      <c r="A2" s="4" t="s">
        <v>1</v>
      </c>
      <c r="B2" s="4" t="s">
        <v>21</v>
      </c>
      <c r="C2" s="4" t="s">
        <v>22</v>
      </c>
      <c r="D2" s="4" t="s">
        <v>23</v>
      </c>
      <c r="E2" s="4" t="s">
        <v>24</v>
      </c>
      <c r="F2" s="4" t="s">
        <v>25</v>
      </c>
      <c r="G2" s="4" t="s">
        <v>26</v>
      </c>
    </row>
    <row r="3" s="34" customFormat="1" ht="135" spans="1:7">
      <c r="A3" s="14">
        <v>1</v>
      </c>
      <c r="B3" s="86" t="s">
        <v>27</v>
      </c>
      <c r="C3" s="14" t="s">
        <v>28</v>
      </c>
      <c r="D3" s="61" t="s">
        <v>29</v>
      </c>
      <c r="E3" s="14" t="s">
        <v>30</v>
      </c>
      <c r="F3" s="14">
        <v>1</v>
      </c>
      <c r="G3" s="87" t="str">
        <f>_xlfn.DISPIMG("ID_DF92FBE73F5344EFBE097A8805FD9AA8",1)</f>
        <v>=DISPIMG("ID_DF92FBE73F5344EFBE097A8805FD9AA8",1)</v>
      </c>
    </row>
    <row r="4" s="34" customFormat="1" ht="67.5" spans="1:7">
      <c r="A4" s="14">
        <v>2</v>
      </c>
      <c r="B4" s="86"/>
      <c r="C4" s="14" t="s">
        <v>31</v>
      </c>
      <c r="D4" s="63" t="s">
        <v>32</v>
      </c>
      <c r="E4" s="14" t="s">
        <v>33</v>
      </c>
      <c r="F4" s="14">
        <v>1</v>
      </c>
      <c r="G4" s="87" t="str">
        <f>_xlfn.DISPIMG("ID_46BF5C510C4846479AF4659379CE9A15",1)</f>
        <v>=DISPIMG("ID_46BF5C510C4846479AF4659379CE9A15",1)</v>
      </c>
    </row>
    <row r="5" s="34" customFormat="1" ht="44.6" spans="1:7">
      <c r="A5" s="14">
        <v>3</v>
      </c>
      <c r="B5" s="86"/>
      <c r="C5" s="14" t="s">
        <v>34</v>
      </c>
      <c r="D5" s="63" t="s">
        <v>35</v>
      </c>
      <c r="E5" s="14" t="s">
        <v>36</v>
      </c>
      <c r="F5" s="14">
        <v>1</v>
      </c>
      <c r="G5" s="87" t="str">
        <f>_xlfn.DISPIMG("ID_74DFD2EBDF174F4186116D12AE50E652",1)</f>
        <v>=DISPIMG("ID_74DFD2EBDF174F4186116D12AE50E652",1)</v>
      </c>
    </row>
    <row r="6" s="34" customFormat="1" ht="43.2" spans="1:7">
      <c r="A6" s="14">
        <v>4</v>
      </c>
      <c r="B6" s="86"/>
      <c r="C6" s="14" t="s">
        <v>37</v>
      </c>
      <c r="D6" s="61" t="s">
        <v>38</v>
      </c>
      <c r="E6" s="14" t="s">
        <v>39</v>
      </c>
      <c r="F6" s="14">
        <v>1</v>
      </c>
      <c r="G6" s="87" t="str">
        <f>_xlfn.DISPIMG("ID_E42C55F241514C27B8F9CBA70FEE09D9",1)</f>
        <v>=DISPIMG("ID_E42C55F241514C27B8F9CBA70FEE09D9",1)</v>
      </c>
    </row>
    <row r="7" s="34" customFormat="1" ht="108" spans="1:7">
      <c r="A7" s="14">
        <v>5</v>
      </c>
      <c r="B7" s="88"/>
      <c r="C7" s="14" t="s">
        <v>40</v>
      </c>
      <c r="D7" s="61" t="s">
        <v>41</v>
      </c>
      <c r="E7" s="14" t="s">
        <v>36</v>
      </c>
      <c r="F7" s="14">
        <v>1</v>
      </c>
      <c r="G7" s="87" t="str">
        <f>_xlfn.DISPIMG("ID_A4A5DEAAECF044AC80A01E963B674EE2",1)</f>
        <v>=DISPIMG("ID_A4A5DEAAECF044AC80A01E963B674EE2",1)</v>
      </c>
    </row>
    <row r="8" s="34" customFormat="1" ht="313.2" spans="1:7">
      <c r="A8" s="14">
        <v>6</v>
      </c>
      <c r="B8" s="6" t="s">
        <v>42</v>
      </c>
      <c r="C8" s="14" t="s">
        <v>43</v>
      </c>
      <c r="D8" s="61" t="s">
        <v>44</v>
      </c>
      <c r="E8" s="14" t="s">
        <v>30</v>
      </c>
      <c r="F8" s="14">
        <v>24</v>
      </c>
      <c r="G8" s="87" t="str">
        <f>_xlfn.DISPIMG("ID_4BE80F231B2540A0871D1BEAA3B27C4C",1)</f>
        <v>=DISPIMG("ID_4BE80F231B2540A0871D1BEAA3B27C4C",1)</v>
      </c>
    </row>
    <row r="9" s="34" customFormat="1" ht="21.6" spans="1:7">
      <c r="A9" s="14">
        <v>7</v>
      </c>
      <c r="B9" s="10"/>
      <c r="C9" s="14" t="s">
        <v>45</v>
      </c>
      <c r="D9" s="61" t="s">
        <v>46</v>
      </c>
      <c r="E9" s="14" t="s">
        <v>36</v>
      </c>
      <c r="F9" s="14">
        <v>24</v>
      </c>
      <c r="G9" s="87"/>
    </row>
    <row r="10" s="34" customFormat="1" ht="140.4" spans="1:7">
      <c r="A10" s="14">
        <v>8</v>
      </c>
      <c r="B10" s="10"/>
      <c r="C10" s="14" t="s">
        <v>47</v>
      </c>
      <c r="D10" s="61" t="s">
        <v>48</v>
      </c>
      <c r="E10" s="14" t="s">
        <v>36</v>
      </c>
      <c r="F10" s="14">
        <v>12</v>
      </c>
      <c r="G10" s="89" t="str">
        <f>_xlfn.DISPIMG("ID_441F5DB59E9242E5B2C1B5E6A56AF882",1)</f>
        <v>=DISPIMG("ID_441F5DB59E9242E5B2C1B5E6A56AF882",1)</v>
      </c>
    </row>
    <row r="11" s="34" customFormat="1" ht="75.6" spans="1:7">
      <c r="A11" s="14">
        <v>9</v>
      </c>
      <c r="B11" s="10"/>
      <c r="C11" s="14" t="s">
        <v>49</v>
      </c>
      <c r="D11" s="61" t="s">
        <v>50</v>
      </c>
      <c r="E11" s="14" t="s">
        <v>36</v>
      </c>
      <c r="F11" s="14">
        <v>12</v>
      </c>
      <c r="G11" s="90"/>
    </row>
    <row r="12" s="34" customFormat="1" ht="206.4" spans="1:7">
      <c r="A12" s="14">
        <v>10</v>
      </c>
      <c r="B12" s="11"/>
      <c r="C12" s="14" t="s">
        <v>51</v>
      </c>
      <c r="D12" s="64" t="s">
        <v>52</v>
      </c>
      <c r="E12" s="14" t="s">
        <v>30</v>
      </c>
      <c r="F12" s="14">
        <v>48</v>
      </c>
      <c r="G12" s="87" t="str">
        <f>_xlfn.DISPIMG("ID_42602ACD61AD4464A4843A9C7D468238",1)</f>
        <v>=DISPIMG("ID_42602ACD61AD4464A4843A9C7D468238",1)</v>
      </c>
    </row>
    <row r="13" s="34" customFormat="1" ht="86.4" spans="1:7">
      <c r="A13" s="14">
        <v>11</v>
      </c>
      <c r="B13" s="6" t="s">
        <v>53</v>
      </c>
      <c r="C13" s="14" t="s">
        <v>54</v>
      </c>
      <c r="D13" s="91" t="s">
        <v>55</v>
      </c>
      <c r="E13" s="14" t="s">
        <v>36</v>
      </c>
      <c r="F13" s="14">
        <v>1</v>
      </c>
      <c r="G13" s="87"/>
    </row>
    <row r="14" s="34" customFormat="1" ht="54" spans="1:7">
      <c r="A14" s="14">
        <v>12</v>
      </c>
      <c r="B14" s="10"/>
      <c r="C14" s="14" t="s">
        <v>56</v>
      </c>
      <c r="D14" s="64" t="s">
        <v>57</v>
      </c>
      <c r="E14" s="14" t="s">
        <v>36</v>
      </c>
      <c r="F14" s="14">
        <v>1</v>
      </c>
      <c r="G14" s="87"/>
    </row>
    <row r="15" s="34" customFormat="1" ht="226.8" spans="1:7">
      <c r="A15" s="14">
        <v>13</v>
      </c>
      <c r="B15" s="10"/>
      <c r="C15" s="14" t="s">
        <v>58</v>
      </c>
      <c r="D15" s="61" t="s">
        <v>59</v>
      </c>
      <c r="E15" s="14" t="s">
        <v>36</v>
      </c>
      <c r="F15" s="14">
        <v>1</v>
      </c>
      <c r="G15" s="87" t="str">
        <f>_xlfn.DISPIMG("ID_818199DFEDC94AB191CEFA378F48DCD5",1)</f>
        <v>=DISPIMG("ID_818199DFEDC94AB191CEFA378F48DCD5",1)</v>
      </c>
    </row>
    <row r="16" s="34" customFormat="1" ht="21.6" spans="1:7">
      <c r="A16" s="14">
        <v>14</v>
      </c>
      <c r="B16" s="11"/>
      <c r="C16" s="14" t="s">
        <v>60</v>
      </c>
      <c r="D16" s="61" t="s">
        <v>61</v>
      </c>
      <c r="E16" s="14" t="s">
        <v>62</v>
      </c>
      <c r="F16" s="14">
        <v>1</v>
      </c>
      <c r="G16" s="87"/>
    </row>
    <row r="17" s="34" customFormat="1" ht="101.25" spans="1:7">
      <c r="A17" s="14">
        <v>15</v>
      </c>
      <c r="B17" s="6" t="s">
        <v>63</v>
      </c>
      <c r="C17" s="14" t="s">
        <v>64</v>
      </c>
      <c r="D17" s="61" t="s">
        <v>65</v>
      </c>
      <c r="E17" s="14" t="s">
        <v>66</v>
      </c>
      <c r="F17" s="14">
        <v>1</v>
      </c>
      <c r="G17" s="87" t="str">
        <f>_xlfn.DISPIMG("ID_86CA874CD3AF48689FF576757C9F3AC8",1)</f>
        <v>=DISPIMG("ID_86CA874CD3AF48689FF576757C9F3AC8",1)</v>
      </c>
    </row>
    <row r="18" s="34" customFormat="1" ht="21.6" spans="1:7">
      <c r="A18" s="14">
        <v>16</v>
      </c>
      <c r="B18" s="10"/>
      <c r="C18" s="14" t="s">
        <v>67</v>
      </c>
      <c r="D18" s="61" t="s">
        <v>68</v>
      </c>
      <c r="E18" s="14" t="s">
        <v>36</v>
      </c>
      <c r="F18" s="14">
        <v>1</v>
      </c>
      <c r="G18" s="87"/>
    </row>
    <row r="19" s="34" customFormat="1" ht="32.4" spans="1:7">
      <c r="A19" s="14">
        <v>17</v>
      </c>
      <c r="B19" s="10"/>
      <c r="C19" s="14" t="s">
        <v>69</v>
      </c>
      <c r="D19" s="61" t="s">
        <v>70</v>
      </c>
      <c r="E19" s="92" t="s">
        <v>36</v>
      </c>
      <c r="F19" s="93">
        <v>24</v>
      </c>
      <c r="G19" s="87"/>
    </row>
    <row r="20" s="34" customFormat="1" ht="21.6" spans="1:7">
      <c r="A20" s="14">
        <v>18</v>
      </c>
      <c r="B20" s="10"/>
      <c r="C20" s="14" t="s">
        <v>71</v>
      </c>
      <c r="D20" s="61" t="s">
        <v>72</v>
      </c>
      <c r="E20" s="14" t="s">
        <v>36</v>
      </c>
      <c r="F20" s="14">
        <v>13</v>
      </c>
      <c r="G20" s="87"/>
    </row>
    <row r="21" s="34" customFormat="1" ht="32.4" spans="1:7">
      <c r="A21" s="14">
        <v>19</v>
      </c>
      <c r="B21" s="10"/>
      <c r="C21" s="14" t="s">
        <v>73</v>
      </c>
      <c r="D21" s="61" t="s">
        <v>74</v>
      </c>
      <c r="E21" s="14" t="s">
        <v>36</v>
      </c>
      <c r="F21" s="14">
        <v>1</v>
      </c>
      <c r="G21" s="87"/>
    </row>
    <row r="22" s="34" customFormat="1" ht="63.55" spans="1:7">
      <c r="A22" s="14">
        <v>20</v>
      </c>
      <c r="B22" s="10"/>
      <c r="C22" s="14" t="s">
        <v>75</v>
      </c>
      <c r="D22" s="61" t="s">
        <v>76</v>
      </c>
      <c r="E22" s="14" t="s">
        <v>77</v>
      </c>
      <c r="F22" s="14">
        <v>1</v>
      </c>
      <c r="G22" s="87" t="str">
        <f>_xlfn.DISPIMG("ID_466D2FC66C6E49AC8C5632B99C57346D",1)</f>
        <v>=DISPIMG("ID_466D2FC66C6E49AC8C5632B99C57346D",1)</v>
      </c>
    </row>
    <row r="23" s="34" customFormat="1" ht="84.55" spans="1:7">
      <c r="A23" s="14">
        <v>21</v>
      </c>
      <c r="B23" s="6" t="s">
        <v>78</v>
      </c>
      <c r="C23" s="14" t="s">
        <v>79</v>
      </c>
      <c r="D23" s="61" t="s">
        <v>80</v>
      </c>
      <c r="E23" s="92" t="s">
        <v>36</v>
      </c>
      <c r="F23" s="93">
        <v>12</v>
      </c>
      <c r="G23" s="87" t="str">
        <f>_xlfn.DISPIMG("ID_95CB14B1E01045F290A9EDB34ABC4CD7",1)</f>
        <v>=DISPIMG("ID_95CB14B1E01045F290A9EDB34ABC4CD7",1)</v>
      </c>
    </row>
    <row r="24" s="34" customFormat="1" ht="97.2" spans="1:7">
      <c r="A24" s="14">
        <v>22</v>
      </c>
      <c r="B24" s="10"/>
      <c r="C24" s="14" t="s">
        <v>81</v>
      </c>
      <c r="D24" s="61" t="s">
        <v>82</v>
      </c>
      <c r="E24" s="92" t="s">
        <v>36</v>
      </c>
      <c r="F24" s="93">
        <v>12</v>
      </c>
      <c r="G24" s="87"/>
    </row>
    <row r="25" s="34" customFormat="1" ht="21.6" spans="1:7">
      <c r="A25" s="14">
        <v>23</v>
      </c>
      <c r="B25" s="11"/>
      <c r="C25" s="14" t="s">
        <v>83</v>
      </c>
      <c r="D25" s="61" t="s">
        <v>84</v>
      </c>
      <c r="E25" s="92" t="s">
        <v>36</v>
      </c>
      <c r="F25" s="93">
        <v>12</v>
      </c>
      <c r="G25" s="87"/>
    </row>
    <row r="26" s="34" customFormat="1" ht="291.6" spans="1:7">
      <c r="A26" s="14">
        <v>24</v>
      </c>
      <c r="B26" s="5" t="s">
        <v>85</v>
      </c>
      <c r="C26" s="5"/>
      <c r="D26" s="61" t="s">
        <v>86</v>
      </c>
      <c r="E26" s="92" t="s">
        <v>36</v>
      </c>
      <c r="F26" s="93">
        <v>12</v>
      </c>
      <c r="G26" s="94"/>
    </row>
    <row r="27" s="34" customFormat="1" spans="1:7">
      <c r="A27" s="14">
        <v>25</v>
      </c>
      <c r="B27" s="5" t="s">
        <v>87</v>
      </c>
      <c r="C27" s="14" t="s">
        <v>88</v>
      </c>
      <c r="D27" s="61" t="s">
        <v>89</v>
      </c>
      <c r="E27" s="92" t="s">
        <v>36</v>
      </c>
      <c r="F27" s="93">
        <v>1</v>
      </c>
      <c r="G27" s="87"/>
    </row>
    <row r="28" s="34" customFormat="1" spans="1:7">
      <c r="A28" s="14">
        <v>26</v>
      </c>
      <c r="B28" s="5"/>
      <c r="C28" s="14" t="s">
        <v>90</v>
      </c>
      <c r="D28" s="61" t="s">
        <v>91</v>
      </c>
      <c r="E28" s="92" t="s">
        <v>36</v>
      </c>
      <c r="F28" s="93">
        <v>1</v>
      </c>
      <c r="G28" s="87"/>
    </row>
    <row r="29" s="34" customFormat="1" ht="21.6" spans="1:7">
      <c r="A29" s="14">
        <v>27</v>
      </c>
      <c r="B29" s="5"/>
      <c r="C29" s="14" t="s">
        <v>92</v>
      </c>
      <c r="D29" s="61" t="s">
        <v>93</v>
      </c>
      <c r="E29" s="92" t="s">
        <v>36</v>
      </c>
      <c r="F29" s="93">
        <v>1</v>
      </c>
      <c r="G29" s="87"/>
    </row>
    <row r="30" s="34" customFormat="1" ht="21.6" spans="1:7">
      <c r="A30" s="14">
        <v>28</v>
      </c>
      <c r="B30" s="5"/>
      <c r="C30" s="14" t="s">
        <v>94</v>
      </c>
      <c r="D30" s="61" t="s">
        <v>95</v>
      </c>
      <c r="E30" s="92" t="s">
        <v>36</v>
      </c>
      <c r="F30" s="93">
        <v>1</v>
      </c>
      <c r="G30" s="87"/>
    </row>
    <row r="31" s="60" customFormat="1" ht="43.2" spans="1:26">
      <c r="A31" s="14">
        <v>29</v>
      </c>
      <c r="B31" s="5" t="s">
        <v>96</v>
      </c>
      <c r="C31" s="14" t="s">
        <v>97</v>
      </c>
      <c r="D31" s="67" t="s">
        <v>98</v>
      </c>
      <c r="E31" s="14" t="s">
        <v>99</v>
      </c>
      <c r="F31" s="14">
        <v>98</v>
      </c>
      <c r="G31" s="68"/>
      <c r="H31" s="69"/>
      <c r="I31" s="69"/>
      <c r="J31" s="69"/>
      <c r="K31" s="69"/>
      <c r="L31" s="69"/>
      <c r="M31" s="69"/>
      <c r="N31" s="69"/>
      <c r="O31" s="69"/>
      <c r="P31" s="69"/>
      <c r="Q31" s="69"/>
      <c r="R31" s="69"/>
      <c r="S31" s="69"/>
      <c r="T31" s="69"/>
      <c r="U31" s="69"/>
      <c r="V31" s="69"/>
      <c r="W31" s="69"/>
      <c r="X31" s="69"/>
      <c r="Y31" s="69"/>
      <c r="Z31" s="69"/>
    </row>
    <row r="32" s="60" customFormat="1" ht="140.4" spans="1:26">
      <c r="A32" s="14">
        <v>30</v>
      </c>
      <c r="B32" s="5"/>
      <c r="C32" s="14" t="s">
        <v>100</v>
      </c>
      <c r="D32" s="67" t="s">
        <v>101</v>
      </c>
      <c r="E32" s="14" t="s">
        <v>30</v>
      </c>
      <c r="F32" s="14">
        <v>12</v>
      </c>
      <c r="G32" s="68"/>
      <c r="H32" s="69"/>
      <c r="I32" s="69"/>
      <c r="J32" s="69"/>
      <c r="K32" s="69"/>
      <c r="L32" s="69"/>
      <c r="M32" s="69"/>
      <c r="N32" s="69"/>
      <c r="O32" s="69"/>
      <c r="P32" s="69"/>
      <c r="Q32" s="69"/>
      <c r="R32" s="69"/>
      <c r="S32" s="69"/>
      <c r="T32" s="69"/>
      <c r="U32" s="69"/>
      <c r="V32" s="69"/>
      <c r="W32" s="69"/>
      <c r="X32" s="69"/>
      <c r="Y32" s="69"/>
      <c r="Z32" s="69"/>
    </row>
    <row r="33" s="60" customFormat="1" ht="140.4" spans="1:26">
      <c r="A33" s="14">
        <v>31</v>
      </c>
      <c r="B33" s="5"/>
      <c r="C33" s="14" t="s">
        <v>102</v>
      </c>
      <c r="D33" s="67" t="s">
        <v>103</v>
      </c>
      <c r="E33" s="14" t="s">
        <v>30</v>
      </c>
      <c r="F33" s="14">
        <v>3</v>
      </c>
      <c r="G33" s="68"/>
      <c r="H33" s="69"/>
      <c r="I33" s="69"/>
      <c r="J33" s="69"/>
      <c r="K33" s="69"/>
      <c r="L33" s="69"/>
      <c r="M33" s="69"/>
      <c r="N33" s="69"/>
      <c r="O33" s="69"/>
      <c r="P33" s="69"/>
      <c r="Q33" s="69"/>
      <c r="R33" s="69"/>
      <c r="S33" s="69"/>
      <c r="T33" s="69"/>
      <c r="U33" s="69"/>
      <c r="V33" s="69"/>
      <c r="W33" s="69"/>
      <c r="X33" s="69"/>
      <c r="Y33" s="69"/>
      <c r="Z33" s="69"/>
    </row>
    <row r="34" ht="308.25" customHeight="1" spans="1:7">
      <c r="A34" s="95" t="str">
        <f>_xlfn.DISPIMG("ID_15AF462A5FFA4C8486B55EA76F3932D3",1)</f>
        <v>=DISPIMG("ID_15AF462A5FFA4C8486B55EA76F3932D3",1)</v>
      </c>
      <c r="B34" s="96"/>
      <c r="C34" s="96"/>
      <c r="D34" s="96"/>
      <c r="E34" s="96"/>
      <c r="F34" s="96"/>
      <c r="G34" s="97"/>
    </row>
  </sheetData>
  <mergeCells count="11">
    <mergeCell ref="A1:G1"/>
    <mergeCell ref="B26:C26"/>
    <mergeCell ref="A34:G34"/>
    <mergeCell ref="B3:B7"/>
    <mergeCell ref="B8:B12"/>
    <mergeCell ref="B13:B16"/>
    <mergeCell ref="B17:B22"/>
    <mergeCell ref="B23:B25"/>
    <mergeCell ref="B27:B30"/>
    <mergeCell ref="B31:B33"/>
    <mergeCell ref="G10:G11"/>
  </mergeCells>
  <pageMargins left="0.7" right="0.7" top="0.75" bottom="0.75" header="0.3" footer="0.3"/>
  <pageSetup paperSize="9" scale="72"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
  <sheetViews>
    <sheetView view="pageBreakPreview" zoomScaleNormal="100" topLeftCell="A13" workbookViewId="0">
      <selection activeCell="A14" sqref="$A14:$XFD14"/>
    </sheetView>
  </sheetViews>
  <sheetFormatPr defaultColWidth="9" defaultRowHeight="14.4" outlineLevelCol="6"/>
  <cols>
    <col min="1" max="2" width="6.87962962962963" style="36" customWidth="1"/>
    <col min="3" max="3" width="8.5" style="36" customWidth="1"/>
    <col min="4" max="4" width="91.8888888888889" style="36" customWidth="1"/>
    <col min="5" max="5" width="9" style="36"/>
    <col min="6" max="6" width="10.6296296296296" style="36" customWidth="1"/>
    <col min="7" max="7" width="22.1296296296296" style="36" customWidth="1"/>
    <col min="8" max="16384" width="9" style="36"/>
  </cols>
  <sheetData>
    <row r="1" s="34" customFormat="1" ht="20.4" spans="1:7">
      <c r="A1" s="37" t="s">
        <v>105</v>
      </c>
      <c r="B1" s="38"/>
      <c r="C1" s="38"/>
      <c r="D1" s="38"/>
      <c r="E1" s="38"/>
      <c r="F1" s="38"/>
      <c r="G1" s="39"/>
    </row>
    <row r="2" s="34" customFormat="1" spans="1:7">
      <c r="A2" s="4" t="s">
        <v>1</v>
      </c>
      <c r="B2" s="4" t="s">
        <v>21</v>
      </c>
      <c r="C2" s="4" t="s">
        <v>22</v>
      </c>
      <c r="D2" s="4" t="s">
        <v>23</v>
      </c>
      <c r="E2" s="4" t="s">
        <v>24</v>
      </c>
      <c r="F2" s="4" t="s">
        <v>25</v>
      </c>
      <c r="G2" s="4" t="s">
        <v>26</v>
      </c>
    </row>
    <row r="3" ht="118.8" spans="1:7">
      <c r="A3" s="24">
        <v>1</v>
      </c>
      <c r="B3" s="47" t="s">
        <v>106</v>
      </c>
      <c r="C3" s="24" t="s">
        <v>107</v>
      </c>
      <c r="D3" s="27" t="s">
        <v>108</v>
      </c>
      <c r="E3" s="24" t="s">
        <v>30</v>
      </c>
      <c r="F3" s="24">
        <v>1</v>
      </c>
      <c r="G3" s="70" t="str">
        <f>_xlfn.DISPIMG("ID_90DEC86BBB254DF9B01BDF046005589B",1)</f>
        <v>=DISPIMG("ID_90DEC86BBB254DF9B01BDF046005589B",1)</v>
      </c>
    </row>
    <row r="4" spans="1:7">
      <c r="A4" s="24">
        <v>2</v>
      </c>
      <c r="B4" s="47"/>
      <c r="C4" s="24" t="s">
        <v>109</v>
      </c>
      <c r="D4" s="27" t="s">
        <v>110</v>
      </c>
      <c r="E4" s="24" t="s">
        <v>66</v>
      </c>
      <c r="F4" s="24">
        <v>1</v>
      </c>
      <c r="G4" s="70"/>
    </row>
    <row r="5" ht="75.6" spans="1:7">
      <c r="A5" s="24">
        <v>3</v>
      </c>
      <c r="B5" s="47"/>
      <c r="C5" s="24" t="s">
        <v>31</v>
      </c>
      <c r="D5" s="41" t="s">
        <v>111</v>
      </c>
      <c r="E5" s="24" t="s">
        <v>33</v>
      </c>
      <c r="F5" s="24">
        <v>1</v>
      </c>
      <c r="G5" s="70" t="str">
        <f>_xlfn.DISPIMG("ID_0D9FF057776245B9BB57A0C693B72D07",1)</f>
        <v>=DISPIMG("ID_0D9FF057776245B9BB57A0C693B72D07",1)</v>
      </c>
    </row>
    <row r="6" ht="47" spans="1:7">
      <c r="A6" s="24">
        <v>4</v>
      </c>
      <c r="B6" s="47"/>
      <c r="C6" s="24" t="s">
        <v>34</v>
      </c>
      <c r="D6" s="41" t="s">
        <v>35</v>
      </c>
      <c r="E6" s="24" t="s">
        <v>36</v>
      </c>
      <c r="F6" s="24">
        <v>1</v>
      </c>
      <c r="G6" s="70" t="str">
        <f>_xlfn.DISPIMG("ID_EEA19DFA4B604E8DA68C9CCA5C2815C3",1)</f>
        <v>=DISPIMG("ID_EEA19DFA4B604E8DA68C9CCA5C2815C3",1)</v>
      </c>
    </row>
    <row r="7" ht="56.25" spans="1:7">
      <c r="A7" s="24">
        <v>5</v>
      </c>
      <c r="B7" s="47"/>
      <c r="C7" s="24" t="s">
        <v>112</v>
      </c>
      <c r="D7" s="58" t="s">
        <v>113</v>
      </c>
      <c r="E7" s="24" t="s">
        <v>114</v>
      </c>
      <c r="F7" s="24">
        <v>1</v>
      </c>
      <c r="G7" s="70" t="str">
        <f>_xlfn.DISPIMG("ID_56B2C024510D46498C4E6B1ADBE13729",1)</f>
        <v>=DISPIMG("ID_56B2C024510D46498C4E6B1ADBE13729",1)</v>
      </c>
    </row>
    <row r="8" ht="55.15" spans="1:7">
      <c r="A8" s="24">
        <v>6</v>
      </c>
      <c r="B8" s="47"/>
      <c r="C8" s="24" t="s">
        <v>115</v>
      </c>
      <c r="D8" s="43" t="s">
        <v>116</v>
      </c>
      <c r="E8" s="24" t="s">
        <v>114</v>
      </c>
      <c r="F8" s="24">
        <v>1</v>
      </c>
      <c r="G8" s="70" t="str">
        <f>_xlfn.DISPIMG("ID_F15045340CF4425BA105DFE72268AEA3",1)</f>
        <v>=DISPIMG("ID_F15045340CF4425BA105DFE72268AEA3",1)</v>
      </c>
    </row>
    <row r="9" ht="44.4" spans="1:7">
      <c r="A9" s="24">
        <v>7</v>
      </c>
      <c r="B9" s="47"/>
      <c r="C9" s="24" t="s">
        <v>37</v>
      </c>
      <c r="D9" s="27" t="s">
        <v>38</v>
      </c>
      <c r="E9" s="24" t="s">
        <v>39</v>
      </c>
      <c r="F9" s="24">
        <v>1</v>
      </c>
      <c r="G9" s="70" t="str">
        <f>_xlfn.DISPIMG("ID_8FB0EADD181447C88EF73F8829D60515",1)</f>
        <v>=DISPIMG("ID_8FB0EADD181447C88EF73F8829D60515",1)</v>
      </c>
    </row>
    <row r="10" ht="140.4" spans="1:7">
      <c r="A10" s="24">
        <v>8</v>
      </c>
      <c r="B10" s="47"/>
      <c r="C10" s="24" t="s">
        <v>117</v>
      </c>
      <c r="D10" s="41" t="s">
        <v>118</v>
      </c>
      <c r="E10" s="24" t="s">
        <v>66</v>
      </c>
      <c r="F10" s="24">
        <v>10</v>
      </c>
      <c r="G10" s="70" t="str">
        <f>_xlfn.DISPIMG("ID_657EFAF7E65046E192C04726F80B4515",1)</f>
        <v>=DISPIMG("ID_657EFAF7E65046E192C04726F80B4515",1)</v>
      </c>
    </row>
    <row r="11" ht="67.5" spans="1:7">
      <c r="A11" s="24">
        <v>9</v>
      </c>
      <c r="B11" s="47"/>
      <c r="C11" s="24" t="s">
        <v>119</v>
      </c>
      <c r="D11" s="43" t="s">
        <v>120</v>
      </c>
      <c r="E11" s="24" t="s">
        <v>66</v>
      </c>
      <c r="F11" s="24">
        <v>1</v>
      </c>
      <c r="G11" s="70" t="str">
        <f>_xlfn.DISPIMG("ID_B2693209A71C4F2F93EB0DF13D718053",1)</f>
        <v>=DISPIMG("ID_B2693209A71C4F2F93EB0DF13D718053",1)</v>
      </c>
    </row>
    <row r="12" ht="194.4" spans="1:7">
      <c r="A12" s="24">
        <v>10</v>
      </c>
      <c r="B12" s="47"/>
      <c r="C12" s="24" t="s">
        <v>121</v>
      </c>
      <c r="D12" s="85" t="s">
        <v>122</v>
      </c>
      <c r="E12" s="24" t="s">
        <v>77</v>
      </c>
      <c r="F12" s="24">
        <v>1</v>
      </c>
      <c r="G12" s="70" t="str">
        <f>_xlfn.DISPIMG("ID_95FF3D82F4AD4AC3A436572C79AA4F09",1)</f>
        <v>=DISPIMG("ID_95FF3D82F4AD4AC3A436572C79AA4F09",1)</v>
      </c>
    </row>
    <row r="13" ht="108" spans="1:7">
      <c r="A13" s="24">
        <v>11</v>
      </c>
      <c r="B13" s="47" t="s">
        <v>123</v>
      </c>
      <c r="C13" s="47"/>
      <c r="D13" s="71" t="s">
        <v>124</v>
      </c>
      <c r="E13" s="72" t="s">
        <v>36</v>
      </c>
      <c r="F13" s="73">
        <v>1</v>
      </c>
      <c r="G13" s="70"/>
    </row>
    <row r="14" s="35" customFormat="1" ht="186" customHeight="1" spans="1:7">
      <c r="A14" s="44" t="str">
        <f>_xlfn.DISPIMG("ID_9C8A82BC96014FEFA8391EB4D2DF18AE",1)</f>
        <v>=DISPIMG("ID_9C8A82BC96014FEFA8391EB4D2DF18AE",1)</v>
      </c>
      <c r="B14" s="45"/>
      <c r="C14" s="45"/>
      <c r="D14" s="45"/>
      <c r="E14" s="45"/>
      <c r="F14" s="45"/>
      <c r="G14" s="46"/>
    </row>
  </sheetData>
  <mergeCells count="4">
    <mergeCell ref="A1:G1"/>
    <mergeCell ref="B13:C13"/>
    <mergeCell ref="A14:G14"/>
    <mergeCell ref="B3:B12"/>
  </mergeCells>
  <pageMargins left="0.7" right="0.7" top="0.75" bottom="0.75" header="0.3" footer="0.3"/>
  <pageSetup paperSize="9" scale="65"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view="pageBreakPreview" zoomScaleNormal="100" topLeftCell="A9" workbookViewId="0">
      <selection activeCell="A14" sqref="$A14:$XFD14"/>
    </sheetView>
  </sheetViews>
  <sheetFormatPr defaultColWidth="9" defaultRowHeight="14.4" outlineLevelCol="7"/>
  <cols>
    <col min="1" max="2" width="6.87962962962963" style="36" customWidth="1"/>
    <col min="3" max="3" width="8.5" style="36" customWidth="1"/>
    <col min="4" max="4" width="92.1296296296296" style="36" customWidth="1"/>
    <col min="5" max="5" width="9" style="36"/>
    <col min="6" max="6" width="10.6296296296296" style="36" customWidth="1"/>
    <col min="7" max="7" width="22.1296296296296" style="36" customWidth="1"/>
    <col min="8" max="8" width="21.25" style="36" customWidth="1"/>
    <col min="9" max="16384" width="9" style="36"/>
  </cols>
  <sheetData>
    <row r="1" s="34" customFormat="1" ht="20.4" spans="1:7">
      <c r="A1" s="37" t="s">
        <v>125</v>
      </c>
      <c r="B1" s="38"/>
      <c r="C1" s="38"/>
      <c r="D1" s="38"/>
      <c r="E1" s="38"/>
      <c r="F1" s="38"/>
      <c r="G1" s="39"/>
    </row>
    <row r="2" s="34" customFormat="1" spans="1:7">
      <c r="A2" s="4" t="s">
        <v>1</v>
      </c>
      <c r="B2" s="4" t="s">
        <v>21</v>
      </c>
      <c r="C2" s="4" t="s">
        <v>22</v>
      </c>
      <c r="D2" s="4" t="s">
        <v>23</v>
      </c>
      <c r="E2" s="4" t="s">
        <v>24</v>
      </c>
      <c r="F2" s="4" t="s">
        <v>25</v>
      </c>
      <c r="G2" s="4" t="s">
        <v>26</v>
      </c>
    </row>
    <row r="3" ht="140.4" spans="1:7">
      <c r="A3" s="24">
        <v>1</v>
      </c>
      <c r="B3" s="25" t="s">
        <v>106</v>
      </c>
      <c r="C3" s="24" t="s">
        <v>117</v>
      </c>
      <c r="D3" s="41" t="s">
        <v>118</v>
      </c>
      <c r="E3" s="24" t="s">
        <v>66</v>
      </c>
      <c r="F3" s="24">
        <v>8</v>
      </c>
      <c r="G3" s="70" t="str">
        <f>_xlfn.DISPIMG("ID_43ED34ABD55D42CC83A8142DCC0CD795",1)</f>
        <v>=DISPIMG("ID_43ED34ABD55D42CC83A8142DCC0CD795",1)</v>
      </c>
    </row>
    <row r="4" s="74" customFormat="1" ht="32.4" spans="1:8">
      <c r="A4" s="24">
        <v>2</v>
      </c>
      <c r="B4" s="75"/>
      <c r="C4" s="76" t="s">
        <v>126</v>
      </c>
      <c r="D4" s="77" t="s">
        <v>127</v>
      </c>
      <c r="E4" s="76" t="s">
        <v>36</v>
      </c>
      <c r="F4" s="76">
        <v>1</v>
      </c>
      <c r="G4" s="78" t="str">
        <f>_xlfn.DISPIMG("ID_C1998BB85F454121BDC1692FF0CC5075",1)</f>
        <v>=DISPIMG("ID_C1998BB85F454121BDC1692FF0CC5075",1)</v>
      </c>
      <c r="H4" s="79"/>
    </row>
    <row r="5" ht="21.6" spans="1:7">
      <c r="A5" s="24">
        <v>3</v>
      </c>
      <c r="B5" s="30"/>
      <c r="C5" s="24" t="s">
        <v>34</v>
      </c>
      <c r="D5" s="71" t="s">
        <v>128</v>
      </c>
      <c r="E5" s="24" t="s">
        <v>36</v>
      </c>
      <c r="F5" s="24">
        <v>1</v>
      </c>
      <c r="G5" s="80"/>
    </row>
    <row r="6" ht="43.2" spans="1:7">
      <c r="A6" s="24">
        <v>4</v>
      </c>
      <c r="B6" s="30"/>
      <c r="C6" s="24" t="s">
        <v>129</v>
      </c>
      <c r="D6" s="81" t="s">
        <v>130</v>
      </c>
      <c r="E6" s="24" t="s">
        <v>36</v>
      </c>
      <c r="F6" s="24">
        <v>1</v>
      </c>
      <c r="G6" s="80"/>
    </row>
    <row r="7" ht="50.3" spans="1:7">
      <c r="A7" s="24">
        <v>5</v>
      </c>
      <c r="B7" s="30"/>
      <c r="C7" s="24" t="s">
        <v>37</v>
      </c>
      <c r="D7" s="71" t="s">
        <v>131</v>
      </c>
      <c r="E7" s="24" t="s">
        <v>39</v>
      </c>
      <c r="F7" s="24">
        <v>1</v>
      </c>
      <c r="G7" s="70" t="str">
        <f>_xlfn.DISPIMG("ID_B451E677AA614F2587AF3DF3AC4CC7EC",1)</f>
        <v>=DISPIMG("ID_B451E677AA614F2587AF3DF3AC4CC7EC",1)</v>
      </c>
    </row>
    <row r="8" ht="135" spans="1:7">
      <c r="A8" s="24">
        <v>6</v>
      </c>
      <c r="B8" s="30"/>
      <c r="C8" s="24" t="s">
        <v>132</v>
      </c>
      <c r="D8" s="82" t="s">
        <v>133</v>
      </c>
      <c r="E8" s="24" t="s">
        <v>66</v>
      </c>
      <c r="F8" s="24">
        <v>2</v>
      </c>
      <c r="G8" s="70" t="str">
        <f>_xlfn.DISPIMG("ID_572C3742AD664730A49375662E75043A",1)</f>
        <v>=DISPIMG("ID_572C3742AD664730A49375662E75043A",1)</v>
      </c>
    </row>
    <row r="9" ht="113.7" spans="1:7">
      <c r="A9" s="24">
        <v>7</v>
      </c>
      <c r="B9" s="30"/>
      <c r="C9" s="83" t="s">
        <v>134</v>
      </c>
      <c r="D9" s="84" t="s">
        <v>135</v>
      </c>
      <c r="E9" s="83" t="s">
        <v>66</v>
      </c>
      <c r="F9" s="83">
        <v>1</v>
      </c>
      <c r="G9" s="70" t="str">
        <f>_xlfn.DISPIMG("ID_D9A81CA845BE40209F640059D996926F",1)</f>
        <v>=DISPIMG("ID_D9A81CA845BE40209F640059D996926F",1)</v>
      </c>
    </row>
    <row r="10" ht="151.2" spans="1:7">
      <c r="A10" s="24">
        <v>8</v>
      </c>
      <c r="B10" s="44" t="s">
        <v>136</v>
      </c>
      <c r="C10" s="46"/>
      <c r="D10" s="81" t="s">
        <v>137</v>
      </c>
      <c r="E10" s="47" t="s">
        <v>36</v>
      </c>
      <c r="F10" s="28">
        <v>1</v>
      </c>
      <c r="G10" s="70"/>
    </row>
    <row r="11" spans="1:7">
      <c r="A11" s="24">
        <v>9</v>
      </c>
      <c r="B11" s="24"/>
      <c r="C11" s="47" t="s">
        <v>138</v>
      </c>
      <c r="D11" s="84" t="s">
        <v>139</v>
      </c>
      <c r="E11" s="24" t="s">
        <v>140</v>
      </c>
      <c r="F11" s="24">
        <v>1</v>
      </c>
      <c r="G11" s="70"/>
    </row>
    <row r="12" ht="43.2" spans="1:7">
      <c r="A12" s="24">
        <v>10</v>
      </c>
      <c r="B12" s="24"/>
      <c r="C12" s="47" t="s">
        <v>141</v>
      </c>
      <c r="D12" s="71" t="s">
        <v>142</v>
      </c>
      <c r="E12" s="24" t="s">
        <v>66</v>
      </c>
      <c r="F12" s="24">
        <v>1</v>
      </c>
      <c r="G12" s="70" t="str">
        <f>_xlfn.DISPIMG("ID_56A30846E02041A5A16EB293D2B2EA31",1)</f>
        <v>=DISPIMG("ID_56A30846E02041A5A16EB293D2B2EA31",1)</v>
      </c>
    </row>
    <row r="13" ht="43.2" spans="1:7">
      <c r="A13" s="24">
        <v>11</v>
      </c>
      <c r="B13" s="24"/>
      <c r="C13" s="24" t="s">
        <v>143</v>
      </c>
      <c r="D13" s="71" t="s">
        <v>144</v>
      </c>
      <c r="E13" s="24" t="s">
        <v>66</v>
      </c>
      <c r="F13" s="24">
        <v>2</v>
      </c>
      <c r="G13" s="70" t="str">
        <f>_xlfn.DISPIMG("ID_A0670C056B734963A0C43310A68DD00F",1)</f>
        <v>=DISPIMG("ID_A0670C056B734963A0C43310A68DD00F",1)</v>
      </c>
    </row>
    <row r="14" ht="329.25" customHeight="1" spans="1:7">
      <c r="A14" s="44" t="str">
        <f>_xlfn.DISPIMG("ID_BE54FAA3024249F4BF18B0B4A4A1EF99",1)</f>
        <v>=DISPIMG("ID_BE54FAA3024249F4BF18B0B4A4A1EF99",1)</v>
      </c>
      <c r="B14" s="45"/>
      <c r="C14" s="45"/>
      <c r="D14" s="45"/>
      <c r="E14" s="45"/>
      <c r="F14" s="45"/>
      <c r="G14" s="46"/>
    </row>
  </sheetData>
  <mergeCells count="6">
    <mergeCell ref="A1:G1"/>
    <mergeCell ref="B10:C10"/>
    <mergeCell ref="A14:G14"/>
    <mergeCell ref="B3:B9"/>
    <mergeCell ref="B11:B13"/>
    <mergeCell ref="G4:G6"/>
  </mergeCells>
  <pageMargins left="0.7" right="0.7" top="0.75" bottom="0.75" header="0.3" footer="0.3"/>
  <pageSetup paperSize="9" scale="65"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
  <sheetViews>
    <sheetView view="pageBreakPreview" zoomScale="115" zoomScaleNormal="100" topLeftCell="A6" workbookViewId="0">
      <selection activeCell="A6" sqref="$A6:$XFD6"/>
    </sheetView>
  </sheetViews>
  <sheetFormatPr defaultColWidth="9" defaultRowHeight="14.4" outlineLevelRow="5" outlineLevelCol="6"/>
  <cols>
    <col min="1" max="2" width="6.87962962962963" style="36" customWidth="1"/>
    <col min="3" max="3" width="8.5" style="36" customWidth="1"/>
    <col min="4" max="4" width="92.1296296296296" style="36" customWidth="1"/>
    <col min="5" max="5" width="9" style="36"/>
    <col min="6" max="6" width="10.6296296296296" style="36" customWidth="1"/>
    <col min="7" max="7" width="22.1296296296296" style="36" customWidth="1"/>
    <col min="8" max="16384" width="9" style="36"/>
  </cols>
  <sheetData>
    <row r="1" s="34" customFormat="1" ht="20.4" spans="1:7">
      <c r="A1" s="37" t="s">
        <v>145</v>
      </c>
      <c r="B1" s="38"/>
      <c r="C1" s="38"/>
      <c r="D1" s="38"/>
      <c r="E1" s="38"/>
      <c r="F1" s="38"/>
      <c r="G1" s="39"/>
    </row>
    <row r="2" s="34" customFormat="1" spans="1:7">
      <c r="A2" s="4" t="s">
        <v>1</v>
      </c>
      <c r="B2" s="4" t="s">
        <v>21</v>
      </c>
      <c r="C2" s="4" t="s">
        <v>22</v>
      </c>
      <c r="D2" s="4" t="s">
        <v>23</v>
      </c>
      <c r="E2" s="4" t="s">
        <v>24</v>
      </c>
      <c r="F2" s="4" t="s">
        <v>25</v>
      </c>
      <c r="G2" s="4" t="s">
        <v>26</v>
      </c>
    </row>
    <row r="3" ht="140.4" spans="1:7">
      <c r="A3" s="24">
        <v>1</v>
      </c>
      <c r="B3" s="47" t="s">
        <v>106</v>
      </c>
      <c r="C3" s="24" t="s">
        <v>117</v>
      </c>
      <c r="D3" s="41" t="s">
        <v>118</v>
      </c>
      <c r="E3" s="24" t="s">
        <v>66</v>
      </c>
      <c r="F3" s="24">
        <v>10</v>
      </c>
      <c r="G3" s="70" t="str">
        <f>_xlfn.DISPIMG("ID_8500D23E8FF841E1A08BDE4DE1F24F27",1)</f>
        <v>=DISPIMG("ID_8500D23E8FF841E1A08BDE4DE1F24F27",1)</v>
      </c>
    </row>
    <row r="4" ht="64.8" spans="1:7">
      <c r="A4" s="24">
        <v>2</v>
      </c>
      <c r="B4" s="47"/>
      <c r="C4" s="24" t="s">
        <v>119</v>
      </c>
      <c r="D4" s="43" t="s">
        <v>120</v>
      </c>
      <c r="E4" s="24" t="s">
        <v>66</v>
      </c>
      <c r="F4" s="24">
        <v>1</v>
      </c>
      <c r="G4" s="70" t="str">
        <f>_xlfn.DISPIMG("ID_3460876D7A7E4F48B83210435264D216",1)</f>
        <v>=DISPIMG("ID_3460876D7A7E4F48B83210435264D216",1)</v>
      </c>
    </row>
    <row r="5" ht="116" customHeight="1" spans="1:7">
      <c r="A5" s="24">
        <v>3</v>
      </c>
      <c r="B5" s="47" t="s">
        <v>146</v>
      </c>
      <c r="C5" s="47"/>
      <c r="D5" s="71" t="s">
        <v>147</v>
      </c>
      <c r="E5" s="72" t="s">
        <v>36</v>
      </c>
      <c r="F5" s="73">
        <v>1</v>
      </c>
      <c r="G5" s="70"/>
    </row>
    <row r="6" s="35" customFormat="1" ht="354" customHeight="1" spans="1:7">
      <c r="A6" s="44" t="str">
        <f>_xlfn.DISPIMG("ID_9B6AD615E2B94310AE82903637B42CEA",1)</f>
        <v>=DISPIMG("ID_9B6AD615E2B94310AE82903637B42CEA",1)</v>
      </c>
      <c r="B6" s="45"/>
      <c r="C6" s="45"/>
      <c r="D6" s="45"/>
      <c r="E6" s="45"/>
      <c r="F6" s="45"/>
      <c r="G6" s="46"/>
    </row>
  </sheetData>
  <mergeCells count="4">
    <mergeCell ref="A1:G1"/>
    <mergeCell ref="B5:C5"/>
    <mergeCell ref="A6:G6"/>
    <mergeCell ref="B3:B4"/>
  </mergeCells>
  <pageMargins left="0.7" right="0.7" top="0.75" bottom="0.75" header="0.3" footer="0.3"/>
  <pageSetup paperSize="9" scale="62" orientation="landscape"/>
  <headerFooter/>
  <colBreaks count="1" manualBreakCount="1">
    <brk id="7"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24"/>
  <sheetViews>
    <sheetView view="pageBreakPreview" zoomScaleNormal="100" topLeftCell="A23" workbookViewId="0">
      <selection activeCell="A24" sqref="$A24:$XFD24"/>
    </sheetView>
  </sheetViews>
  <sheetFormatPr defaultColWidth="9" defaultRowHeight="14.4"/>
  <cols>
    <col min="1" max="2" width="6.87962962962963" style="36" customWidth="1"/>
    <col min="3" max="3" width="8.5" style="36" customWidth="1"/>
    <col min="4" max="4" width="92.1296296296296" style="36" customWidth="1"/>
    <col min="5" max="5" width="9" style="36"/>
    <col min="6" max="6" width="10.6296296296296" style="36" customWidth="1"/>
    <col min="7" max="7" width="22.1296296296296" style="36" customWidth="1"/>
    <col min="8" max="16384" width="9" style="36"/>
  </cols>
  <sheetData>
    <row r="1" s="34" customFormat="1" ht="40" customHeight="1" spans="1:7">
      <c r="A1" s="37" t="s">
        <v>148</v>
      </c>
      <c r="B1" s="38"/>
      <c r="C1" s="38"/>
      <c r="D1" s="38"/>
      <c r="E1" s="38"/>
      <c r="F1" s="38"/>
      <c r="G1" s="39"/>
    </row>
    <row r="2" s="34" customFormat="1" ht="29" customHeight="1" spans="1:7">
      <c r="A2" s="4" t="s">
        <v>1</v>
      </c>
      <c r="B2" s="4" t="s">
        <v>21</v>
      </c>
      <c r="C2" s="4" t="s">
        <v>22</v>
      </c>
      <c r="D2" s="4" t="s">
        <v>23</v>
      </c>
      <c r="E2" s="4" t="s">
        <v>24</v>
      </c>
      <c r="F2" s="4" t="s">
        <v>25</v>
      </c>
      <c r="G2" s="4" t="s">
        <v>26</v>
      </c>
    </row>
    <row r="3" s="59" customFormat="1" ht="123.75" spans="1:7">
      <c r="A3" s="14">
        <v>1</v>
      </c>
      <c r="B3" s="5" t="s">
        <v>27</v>
      </c>
      <c r="C3" s="14" t="s">
        <v>28</v>
      </c>
      <c r="D3" s="61" t="s">
        <v>149</v>
      </c>
      <c r="E3" s="14" t="s">
        <v>30</v>
      </c>
      <c r="F3" s="14">
        <v>1</v>
      </c>
      <c r="G3" s="62" t="str">
        <f>_xlfn.DISPIMG("ID_8821E16ADC184424BECAEBBFD503923F",1)</f>
        <v>=DISPIMG("ID_8821E16ADC184424BECAEBBFD503923F",1)</v>
      </c>
    </row>
    <row r="4" s="59" customFormat="1" ht="33.5" spans="1:7">
      <c r="A4" s="14">
        <v>2</v>
      </c>
      <c r="B4" s="5"/>
      <c r="C4" s="14" t="s">
        <v>31</v>
      </c>
      <c r="D4" s="63" t="s">
        <v>150</v>
      </c>
      <c r="E4" s="14" t="s">
        <v>33</v>
      </c>
      <c r="F4" s="14">
        <v>1</v>
      </c>
      <c r="G4" s="62" t="str">
        <f>_xlfn.DISPIMG("ID_5CA063C911A54317A739F7A1C21A2C79",1)</f>
        <v>=DISPIMG("ID_5CA063C911A54317A739F7A1C21A2C79",1)</v>
      </c>
    </row>
    <row r="5" s="59" customFormat="1" ht="44.05" spans="1:7">
      <c r="A5" s="14">
        <v>3</v>
      </c>
      <c r="B5" s="5"/>
      <c r="C5" s="14" t="s">
        <v>34</v>
      </c>
      <c r="D5" s="63" t="s">
        <v>35</v>
      </c>
      <c r="E5" s="14" t="s">
        <v>36</v>
      </c>
      <c r="F5" s="14">
        <v>1</v>
      </c>
      <c r="G5" s="62" t="str">
        <f>_xlfn.DISPIMG("ID_5FCA5A8F9B5F41A3814885AE993C4220",1)</f>
        <v>=DISPIMG("ID_5FCA5A8F9B5F41A3814885AE993C4220",1)</v>
      </c>
    </row>
    <row r="6" s="59" customFormat="1" ht="123.75" spans="1:7">
      <c r="A6" s="14">
        <v>4</v>
      </c>
      <c r="B6" s="5" t="s">
        <v>42</v>
      </c>
      <c r="C6" s="14" t="s">
        <v>43</v>
      </c>
      <c r="D6" s="61" t="s">
        <v>151</v>
      </c>
      <c r="E6" s="14" t="s">
        <v>30</v>
      </c>
      <c r="F6" s="14">
        <v>24</v>
      </c>
      <c r="G6" s="62" t="str">
        <f>_xlfn.DISPIMG("ID_D0D3DE6CE85D40C795E6B60B9D958E3F",1)</f>
        <v>=DISPIMG("ID_D0D3DE6CE85D40C795E6B60B9D958E3F",1)</v>
      </c>
    </row>
    <row r="7" s="59" customFormat="1" ht="82.5" spans="1:7">
      <c r="A7" s="14">
        <v>5</v>
      </c>
      <c r="B7" s="5"/>
      <c r="C7" s="14" t="s">
        <v>47</v>
      </c>
      <c r="D7" s="61" t="s">
        <v>152</v>
      </c>
      <c r="E7" s="14" t="s">
        <v>36</v>
      </c>
      <c r="F7" s="14">
        <v>12</v>
      </c>
      <c r="G7" s="62" t="str">
        <f>_xlfn.DISPIMG("ID_B68FE5C9ED8B448585EC3AE0C8700A16",1)</f>
        <v>=DISPIMG("ID_B68FE5C9ED8B448585EC3AE0C8700A16",1)</v>
      </c>
    </row>
    <row r="8" s="59" customFormat="1" ht="75.6" spans="1:7">
      <c r="A8" s="14">
        <v>6</v>
      </c>
      <c r="B8" s="5"/>
      <c r="C8" s="14" t="s">
        <v>49</v>
      </c>
      <c r="D8" s="61" t="s">
        <v>50</v>
      </c>
      <c r="E8" s="14" t="s">
        <v>36</v>
      </c>
      <c r="F8" s="14">
        <v>12</v>
      </c>
      <c r="G8" s="62"/>
    </row>
    <row r="9" s="59" customFormat="1" ht="86.4" spans="1:7">
      <c r="A9" s="14">
        <v>7</v>
      </c>
      <c r="B9" s="5"/>
      <c r="C9" s="14" t="s">
        <v>51</v>
      </c>
      <c r="D9" s="64" t="s">
        <v>153</v>
      </c>
      <c r="E9" s="14" t="s">
        <v>30</v>
      </c>
      <c r="F9" s="14">
        <v>48</v>
      </c>
      <c r="G9" s="62" t="str">
        <f>_xlfn.DISPIMG("ID_AE377E54A7D0456783C75AD93BF8E6A8",1)</f>
        <v>=DISPIMG("ID_AE377E54A7D0456783C75AD93BF8E6A8",1)</v>
      </c>
    </row>
    <row r="10" s="59" customFormat="1" ht="86.4" spans="1:7">
      <c r="A10" s="14">
        <v>8</v>
      </c>
      <c r="B10" s="5" t="s">
        <v>154</v>
      </c>
      <c r="C10" s="14" t="s">
        <v>54</v>
      </c>
      <c r="D10" s="65" t="s">
        <v>55</v>
      </c>
      <c r="E10" s="14" t="s">
        <v>36</v>
      </c>
      <c r="F10" s="14">
        <v>1</v>
      </c>
      <c r="G10" s="62"/>
    </row>
    <row r="11" s="59" customFormat="1" ht="112.5" spans="1:7">
      <c r="A11" s="14">
        <v>9</v>
      </c>
      <c r="B11" s="5"/>
      <c r="C11" s="14" t="s">
        <v>155</v>
      </c>
      <c r="D11" s="61" t="s">
        <v>156</v>
      </c>
      <c r="E11" s="14" t="s">
        <v>36</v>
      </c>
      <c r="F11" s="14">
        <v>1</v>
      </c>
      <c r="G11" s="62" t="str">
        <f>_xlfn.DISPIMG("ID_865AEF4631FB4BA18926FB908A20E93F",1)</f>
        <v>=DISPIMG("ID_865AEF4631FB4BA18926FB908A20E93F",1)</v>
      </c>
    </row>
    <row r="12" s="59" customFormat="1" ht="21.6" spans="1:7">
      <c r="A12" s="14">
        <v>10</v>
      </c>
      <c r="B12" s="5"/>
      <c r="C12" s="14" t="s">
        <v>60</v>
      </c>
      <c r="D12" s="61" t="s">
        <v>61</v>
      </c>
      <c r="E12" s="14" t="s">
        <v>62</v>
      </c>
      <c r="F12" s="14">
        <v>1</v>
      </c>
      <c r="G12" s="66" t="str">
        <f>_xlfn.DISPIMG("ID_57094D7809E5497CAA4C9E86FEB33F4C",1)</f>
        <v>=DISPIMG("ID_57094D7809E5497CAA4C9E86FEB33F4C",1)</v>
      </c>
    </row>
    <row r="13" s="59" customFormat="1" ht="32.4" spans="1:7">
      <c r="A13" s="14">
        <v>11</v>
      </c>
      <c r="B13" s="5" t="s">
        <v>78</v>
      </c>
      <c r="C13" s="14" t="s">
        <v>79</v>
      </c>
      <c r="D13" s="61" t="s">
        <v>80</v>
      </c>
      <c r="E13" s="14" t="s">
        <v>36</v>
      </c>
      <c r="F13" s="14">
        <v>12</v>
      </c>
      <c r="G13" s="66"/>
    </row>
    <row r="14" s="59" customFormat="1" ht="97.2" spans="1:7">
      <c r="A14" s="14">
        <v>12</v>
      </c>
      <c r="B14" s="5"/>
      <c r="C14" s="14" t="s">
        <v>81</v>
      </c>
      <c r="D14" s="61" t="s">
        <v>82</v>
      </c>
      <c r="E14" s="14" t="s">
        <v>36</v>
      </c>
      <c r="F14" s="14">
        <v>12</v>
      </c>
      <c r="G14" s="66"/>
    </row>
    <row r="15" s="59" customFormat="1" ht="21.6" spans="1:7">
      <c r="A15" s="14">
        <v>13</v>
      </c>
      <c r="B15" s="5"/>
      <c r="C15" s="14" t="s">
        <v>83</v>
      </c>
      <c r="D15" s="61" t="s">
        <v>84</v>
      </c>
      <c r="E15" s="14" t="s">
        <v>36</v>
      </c>
      <c r="F15" s="14">
        <v>12</v>
      </c>
      <c r="G15" s="66"/>
    </row>
    <row r="16" s="59" customFormat="1" ht="291.6" spans="1:7">
      <c r="A16" s="14">
        <v>14</v>
      </c>
      <c r="B16" s="5" t="s">
        <v>85</v>
      </c>
      <c r="C16" s="5"/>
      <c r="D16" s="61" t="s">
        <v>86</v>
      </c>
      <c r="E16" s="14" t="s">
        <v>36</v>
      </c>
      <c r="F16" s="14">
        <v>12</v>
      </c>
      <c r="G16" s="62"/>
    </row>
    <row r="17" s="59" customFormat="1" ht="10.8" spans="1:7">
      <c r="A17" s="14">
        <v>15</v>
      </c>
      <c r="B17" s="5" t="s">
        <v>157</v>
      </c>
      <c r="C17" s="14" t="s">
        <v>88</v>
      </c>
      <c r="D17" s="61" t="s">
        <v>89</v>
      </c>
      <c r="E17" s="14" t="s">
        <v>36</v>
      </c>
      <c r="F17" s="14">
        <v>1</v>
      </c>
      <c r="G17" s="62"/>
    </row>
    <row r="18" s="59" customFormat="1" ht="10.8" spans="1:7">
      <c r="A18" s="14">
        <v>16</v>
      </c>
      <c r="B18" s="5"/>
      <c r="C18" s="14" t="s">
        <v>90</v>
      </c>
      <c r="D18" s="61" t="s">
        <v>91</v>
      </c>
      <c r="E18" s="14" t="s">
        <v>36</v>
      </c>
      <c r="F18" s="14">
        <v>1</v>
      </c>
      <c r="G18" s="62"/>
    </row>
    <row r="19" s="59" customFormat="1" ht="21.6" spans="1:7">
      <c r="A19" s="14">
        <v>17</v>
      </c>
      <c r="B19" s="5"/>
      <c r="C19" s="14" t="s">
        <v>92</v>
      </c>
      <c r="D19" s="61" t="s">
        <v>93</v>
      </c>
      <c r="E19" s="14" t="s">
        <v>36</v>
      </c>
      <c r="F19" s="14">
        <v>1</v>
      </c>
      <c r="G19" s="62"/>
    </row>
    <row r="20" s="59" customFormat="1" ht="21.6" spans="1:7">
      <c r="A20" s="14">
        <v>18</v>
      </c>
      <c r="B20" s="5"/>
      <c r="C20" s="14" t="s">
        <v>94</v>
      </c>
      <c r="D20" s="61" t="s">
        <v>95</v>
      </c>
      <c r="E20" s="14" t="s">
        <v>36</v>
      </c>
      <c r="F20" s="14">
        <v>1</v>
      </c>
      <c r="G20" s="62"/>
    </row>
    <row r="21" s="60" customFormat="1" ht="43.2" spans="1:26">
      <c r="A21" s="14">
        <v>19</v>
      </c>
      <c r="B21" s="5" t="s">
        <v>96</v>
      </c>
      <c r="C21" s="14" t="s">
        <v>97</v>
      </c>
      <c r="D21" s="67" t="s">
        <v>98</v>
      </c>
      <c r="E21" s="14" t="s">
        <v>99</v>
      </c>
      <c r="F21" s="14">
        <v>98</v>
      </c>
      <c r="G21" s="68"/>
      <c r="H21" s="69"/>
      <c r="I21" s="69"/>
      <c r="J21" s="69"/>
      <c r="K21" s="69"/>
      <c r="L21" s="69"/>
      <c r="M21" s="69"/>
      <c r="N21" s="69"/>
      <c r="O21" s="69"/>
      <c r="P21" s="69"/>
      <c r="Q21" s="69"/>
      <c r="R21" s="69"/>
      <c r="S21" s="69"/>
      <c r="T21" s="69"/>
      <c r="U21" s="69"/>
      <c r="V21" s="69"/>
      <c r="W21" s="69"/>
      <c r="X21" s="69"/>
      <c r="Y21" s="69"/>
      <c r="Z21" s="69"/>
    </row>
    <row r="22" s="60" customFormat="1" ht="140.4" spans="1:26">
      <c r="A22" s="14">
        <v>20</v>
      </c>
      <c r="B22" s="5"/>
      <c r="C22" s="14" t="s">
        <v>100</v>
      </c>
      <c r="D22" s="67" t="s">
        <v>101</v>
      </c>
      <c r="E22" s="14" t="s">
        <v>30</v>
      </c>
      <c r="F22" s="14">
        <v>12</v>
      </c>
      <c r="G22" s="68"/>
      <c r="H22" s="69"/>
      <c r="I22" s="69"/>
      <c r="J22" s="69"/>
      <c r="K22" s="69"/>
      <c r="L22" s="69"/>
      <c r="M22" s="69"/>
      <c r="N22" s="69"/>
      <c r="O22" s="69"/>
      <c r="P22" s="69"/>
      <c r="Q22" s="69"/>
      <c r="R22" s="69"/>
      <c r="S22" s="69"/>
      <c r="T22" s="69"/>
      <c r="U22" s="69"/>
      <c r="V22" s="69"/>
      <c r="W22" s="69"/>
      <c r="X22" s="69"/>
      <c r="Y22" s="69"/>
      <c r="Z22" s="69"/>
    </row>
    <row r="23" s="60" customFormat="1" ht="130" customHeight="1" spans="1:26">
      <c r="A23" s="14">
        <v>21</v>
      </c>
      <c r="B23" s="5"/>
      <c r="C23" s="14" t="s">
        <v>102</v>
      </c>
      <c r="D23" s="67" t="s">
        <v>103</v>
      </c>
      <c r="E23" s="14" t="s">
        <v>30</v>
      </c>
      <c r="F23" s="14">
        <v>3</v>
      </c>
      <c r="G23" s="68"/>
      <c r="H23" s="69"/>
      <c r="I23" s="69"/>
      <c r="J23" s="69"/>
      <c r="K23" s="69"/>
      <c r="L23" s="69"/>
      <c r="M23" s="69"/>
      <c r="N23" s="69"/>
      <c r="O23" s="69"/>
      <c r="P23" s="69"/>
      <c r="Q23" s="69"/>
      <c r="R23" s="69"/>
      <c r="S23" s="69"/>
      <c r="T23" s="69"/>
      <c r="U23" s="69"/>
      <c r="V23" s="69"/>
      <c r="W23" s="69"/>
      <c r="X23" s="69"/>
      <c r="Y23" s="69"/>
      <c r="Z23" s="69"/>
    </row>
    <row r="24" s="35" customFormat="1" ht="298.5" customHeight="1" spans="1:7">
      <c r="A24" s="44" t="str">
        <f>_xlfn.DISPIMG("ID_14D7237717CB406EBD7BE86DCA5C5DDB",1)</f>
        <v>=DISPIMG("ID_14D7237717CB406EBD7BE86DCA5C5DDB",1)</v>
      </c>
      <c r="B24" s="45"/>
      <c r="C24" s="45"/>
      <c r="D24" s="45"/>
      <c r="E24" s="45"/>
      <c r="F24" s="45"/>
      <c r="G24" s="46"/>
    </row>
  </sheetData>
  <mergeCells count="10">
    <mergeCell ref="A1:G1"/>
    <mergeCell ref="B16:C16"/>
    <mergeCell ref="A24:G24"/>
    <mergeCell ref="B3:B5"/>
    <mergeCell ref="B6:B9"/>
    <mergeCell ref="B10:B12"/>
    <mergeCell ref="B13:B15"/>
    <mergeCell ref="B17:B20"/>
    <mergeCell ref="B21:B23"/>
    <mergeCell ref="G12:G15"/>
  </mergeCells>
  <pageMargins left="0.7" right="0.7" top="0.75" bottom="0.75" header="0.3" footer="0.3"/>
  <pageSetup paperSize="9" scale="72" orientation="landscape"/>
  <headerFooter/>
  <colBreaks count="1" manualBreakCount="1">
    <brk id="7" max="1048575"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24"/>
  <sheetViews>
    <sheetView view="pageBreakPreview" zoomScaleNormal="100" topLeftCell="A23" workbookViewId="0">
      <selection activeCell="F28" sqref="F28"/>
    </sheetView>
  </sheetViews>
  <sheetFormatPr defaultColWidth="9" defaultRowHeight="14.4"/>
  <cols>
    <col min="1" max="2" width="6.87962962962963" style="36" customWidth="1"/>
    <col min="3" max="3" width="8.5" style="36" customWidth="1"/>
    <col min="4" max="4" width="92.1296296296296" style="36" customWidth="1"/>
    <col min="5" max="5" width="9" style="36"/>
    <col min="6" max="6" width="10.6296296296296" style="36" customWidth="1"/>
    <col min="7" max="7" width="22.1296296296296" style="36" customWidth="1"/>
    <col min="8" max="16384" width="9" style="36"/>
  </cols>
  <sheetData>
    <row r="1" s="34" customFormat="1" ht="40" customHeight="1" spans="1:7">
      <c r="A1" s="37" t="s">
        <v>158</v>
      </c>
      <c r="B1" s="38"/>
      <c r="C1" s="38"/>
      <c r="D1" s="38"/>
      <c r="E1" s="38"/>
      <c r="F1" s="38"/>
      <c r="G1" s="39"/>
    </row>
    <row r="2" s="34" customFormat="1" ht="29" customHeight="1" spans="1:7">
      <c r="A2" s="4" t="s">
        <v>1</v>
      </c>
      <c r="B2" s="4" t="s">
        <v>21</v>
      </c>
      <c r="C2" s="4" t="s">
        <v>22</v>
      </c>
      <c r="D2" s="4" t="s">
        <v>23</v>
      </c>
      <c r="E2" s="4" t="s">
        <v>24</v>
      </c>
      <c r="F2" s="4" t="s">
        <v>25</v>
      </c>
      <c r="G2" s="4" t="s">
        <v>26</v>
      </c>
    </row>
    <row r="3" s="59" customFormat="1" ht="123.75" spans="1:7">
      <c r="A3" s="14">
        <v>1</v>
      </c>
      <c r="B3" s="5" t="s">
        <v>27</v>
      </c>
      <c r="C3" s="14" t="s">
        <v>28</v>
      </c>
      <c r="D3" s="61" t="s">
        <v>149</v>
      </c>
      <c r="E3" s="14" t="s">
        <v>30</v>
      </c>
      <c r="F3" s="14">
        <v>1</v>
      </c>
      <c r="G3" s="62" t="str">
        <f>_xlfn.DISPIMG("ID_8821E16ADC184424BECAEBBFD503923F",1)</f>
        <v>=DISPIMG("ID_8821E16ADC184424BECAEBBFD503923F",1)</v>
      </c>
    </row>
    <row r="4" s="59" customFormat="1" ht="33.5" spans="1:7">
      <c r="A4" s="14">
        <v>2</v>
      </c>
      <c r="B4" s="5"/>
      <c r="C4" s="14" t="s">
        <v>31</v>
      </c>
      <c r="D4" s="63" t="s">
        <v>150</v>
      </c>
      <c r="E4" s="14" t="s">
        <v>33</v>
      </c>
      <c r="F4" s="14">
        <v>1</v>
      </c>
      <c r="G4" s="62" t="str">
        <f>_xlfn.DISPIMG("ID_5CA063C911A54317A739F7A1C21A2C79",1)</f>
        <v>=DISPIMG("ID_5CA063C911A54317A739F7A1C21A2C79",1)</v>
      </c>
    </row>
    <row r="5" s="59" customFormat="1" ht="44.05" spans="1:7">
      <c r="A5" s="14">
        <v>3</v>
      </c>
      <c r="B5" s="5"/>
      <c r="C5" s="14" t="s">
        <v>34</v>
      </c>
      <c r="D5" s="63" t="s">
        <v>35</v>
      </c>
      <c r="E5" s="14" t="s">
        <v>36</v>
      </c>
      <c r="F5" s="14">
        <v>1</v>
      </c>
      <c r="G5" s="62" t="str">
        <f>_xlfn.DISPIMG("ID_5FCA5A8F9B5F41A3814885AE993C4220",1)</f>
        <v>=DISPIMG("ID_5FCA5A8F9B5F41A3814885AE993C4220",1)</v>
      </c>
    </row>
    <row r="6" s="59" customFormat="1" ht="123.75" spans="1:7">
      <c r="A6" s="14">
        <v>4</v>
      </c>
      <c r="B6" s="5" t="s">
        <v>42</v>
      </c>
      <c r="C6" s="14" t="s">
        <v>43</v>
      </c>
      <c r="D6" s="61" t="s">
        <v>151</v>
      </c>
      <c r="E6" s="14" t="s">
        <v>30</v>
      </c>
      <c r="F6" s="14">
        <v>24</v>
      </c>
      <c r="G6" s="62" t="str">
        <f>_xlfn.DISPIMG("ID_D0D3DE6CE85D40C795E6B60B9D958E3F",1)</f>
        <v>=DISPIMG("ID_D0D3DE6CE85D40C795E6B60B9D958E3F",1)</v>
      </c>
    </row>
    <row r="7" s="59" customFormat="1" ht="82.5" spans="1:7">
      <c r="A7" s="14">
        <v>5</v>
      </c>
      <c r="B7" s="5"/>
      <c r="C7" s="14" t="s">
        <v>47</v>
      </c>
      <c r="D7" s="61" t="s">
        <v>152</v>
      </c>
      <c r="E7" s="14" t="s">
        <v>36</v>
      </c>
      <c r="F7" s="14">
        <v>12</v>
      </c>
      <c r="G7" s="62" t="str">
        <f>_xlfn.DISPIMG("ID_B68FE5C9ED8B448585EC3AE0C8700A16",1)</f>
        <v>=DISPIMG("ID_B68FE5C9ED8B448585EC3AE0C8700A16",1)</v>
      </c>
    </row>
    <row r="8" s="59" customFormat="1" ht="75.6" spans="1:7">
      <c r="A8" s="14">
        <v>6</v>
      </c>
      <c r="B8" s="5"/>
      <c r="C8" s="14" t="s">
        <v>49</v>
      </c>
      <c r="D8" s="61" t="s">
        <v>50</v>
      </c>
      <c r="E8" s="14" t="s">
        <v>36</v>
      </c>
      <c r="F8" s="14">
        <v>12</v>
      </c>
      <c r="G8" s="62"/>
    </row>
    <row r="9" s="59" customFormat="1" ht="86.4" spans="1:7">
      <c r="A9" s="14">
        <v>7</v>
      </c>
      <c r="B9" s="5"/>
      <c r="C9" s="14" t="s">
        <v>51</v>
      </c>
      <c r="D9" s="64" t="s">
        <v>153</v>
      </c>
      <c r="E9" s="14" t="s">
        <v>30</v>
      </c>
      <c r="F9" s="14">
        <v>48</v>
      </c>
      <c r="G9" s="62" t="str">
        <f>_xlfn.DISPIMG("ID_AE377E54A7D0456783C75AD93BF8E6A8",1)</f>
        <v>=DISPIMG("ID_AE377E54A7D0456783C75AD93BF8E6A8",1)</v>
      </c>
    </row>
    <row r="10" s="59" customFormat="1" ht="86.4" spans="1:7">
      <c r="A10" s="14">
        <v>8</v>
      </c>
      <c r="B10" s="5" t="s">
        <v>154</v>
      </c>
      <c r="C10" s="14" t="s">
        <v>54</v>
      </c>
      <c r="D10" s="65" t="s">
        <v>55</v>
      </c>
      <c r="E10" s="14" t="s">
        <v>36</v>
      </c>
      <c r="F10" s="14">
        <v>1</v>
      </c>
      <c r="G10" s="62"/>
    </row>
    <row r="11" s="59" customFormat="1" ht="112.5" spans="1:7">
      <c r="A11" s="14">
        <v>9</v>
      </c>
      <c r="B11" s="5"/>
      <c r="C11" s="14" t="s">
        <v>155</v>
      </c>
      <c r="D11" s="61" t="s">
        <v>156</v>
      </c>
      <c r="E11" s="14" t="s">
        <v>36</v>
      </c>
      <c r="F11" s="14">
        <v>1</v>
      </c>
      <c r="G11" s="62" t="str">
        <f>_xlfn.DISPIMG("ID_865AEF4631FB4BA18926FB908A20E93F",1)</f>
        <v>=DISPIMG("ID_865AEF4631FB4BA18926FB908A20E93F",1)</v>
      </c>
    </row>
    <row r="12" s="59" customFormat="1" ht="21.6" spans="1:7">
      <c r="A12" s="14">
        <v>10</v>
      </c>
      <c r="B12" s="5"/>
      <c r="C12" s="14" t="s">
        <v>60</v>
      </c>
      <c r="D12" s="61" t="s">
        <v>61</v>
      </c>
      <c r="E12" s="14" t="s">
        <v>62</v>
      </c>
      <c r="F12" s="14">
        <v>1</v>
      </c>
      <c r="G12" s="66" t="str">
        <f>_xlfn.DISPIMG("ID_57094D7809E5497CAA4C9E86FEB33F4C",1)</f>
        <v>=DISPIMG("ID_57094D7809E5497CAA4C9E86FEB33F4C",1)</v>
      </c>
    </row>
    <row r="13" s="59" customFormat="1" ht="32.4" spans="1:7">
      <c r="A13" s="14">
        <v>11</v>
      </c>
      <c r="B13" s="5" t="s">
        <v>78</v>
      </c>
      <c r="C13" s="14" t="s">
        <v>79</v>
      </c>
      <c r="D13" s="61" t="s">
        <v>80</v>
      </c>
      <c r="E13" s="14" t="s">
        <v>36</v>
      </c>
      <c r="F13" s="14">
        <v>12</v>
      </c>
      <c r="G13" s="66"/>
    </row>
    <row r="14" s="59" customFormat="1" ht="97.2" spans="1:7">
      <c r="A14" s="14">
        <v>12</v>
      </c>
      <c r="B14" s="5"/>
      <c r="C14" s="14" t="s">
        <v>81</v>
      </c>
      <c r="D14" s="61" t="s">
        <v>82</v>
      </c>
      <c r="E14" s="14" t="s">
        <v>36</v>
      </c>
      <c r="F14" s="14">
        <v>12</v>
      </c>
      <c r="G14" s="66"/>
    </row>
    <row r="15" s="59" customFormat="1" ht="21.6" spans="1:7">
      <c r="A15" s="14">
        <v>13</v>
      </c>
      <c r="B15" s="5"/>
      <c r="C15" s="14" t="s">
        <v>83</v>
      </c>
      <c r="D15" s="61" t="s">
        <v>84</v>
      </c>
      <c r="E15" s="14" t="s">
        <v>36</v>
      </c>
      <c r="F15" s="14">
        <v>12</v>
      </c>
      <c r="G15" s="66"/>
    </row>
    <row r="16" s="59" customFormat="1" ht="291.6" spans="1:7">
      <c r="A16" s="14">
        <v>14</v>
      </c>
      <c r="B16" s="5" t="s">
        <v>85</v>
      </c>
      <c r="C16" s="5"/>
      <c r="D16" s="61" t="s">
        <v>86</v>
      </c>
      <c r="E16" s="14" t="s">
        <v>36</v>
      </c>
      <c r="F16" s="14">
        <v>12</v>
      </c>
      <c r="G16" s="62"/>
    </row>
    <row r="17" s="59" customFormat="1" ht="10.8" spans="1:7">
      <c r="A17" s="14">
        <v>15</v>
      </c>
      <c r="B17" s="5" t="s">
        <v>157</v>
      </c>
      <c r="C17" s="14" t="s">
        <v>88</v>
      </c>
      <c r="D17" s="61" t="s">
        <v>89</v>
      </c>
      <c r="E17" s="14" t="s">
        <v>36</v>
      </c>
      <c r="F17" s="14">
        <v>1</v>
      </c>
      <c r="G17" s="62"/>
    </row>
    <row r="18" s="59" customFormat="1" ht="10.8" spans="1:7">
      <c r="A18" s="14">
        <v>16</v>
      </c>
      <c r="B18" s="5"/>
      <c r="C18" s="14" t="s">
        <v>90</v>
      </c>
      <c r="D18" s="61" t="s">
        <v>91</v>
      </c>
      <c r="E18" s="14" t="s">
        <v>36</v>
      </c>
      <c r="F18" s="14">
        <v>1</v>
      </c>
      <c r="G18" s="62"/>
    </row>
    <row r="19" s="59" customFormat="1" ht="21.6" spans="1:7">
      <c r="A19" s="14">
        <v>17</v>
      </c>
      <c r="B19" s="5"/>
      <c r="C19" s="14" t="s">
        <v>92</v>
      </c>
      <c r="D19" s="61" t="s">
        <v>93</v>
      </c>
      <c r="E19" s="14" t="s">
        <v>36</v>
      </c>
      <c r="F19" s="14">
        <v>1</v>
      </c>
      <c r="G19" s="62"/>
    </row>
    <row r="20" s="59" customFormat="1" ht="21.6" spans="1:7">
      <c r="A20" s="14">
        <v>18</v>
      </c>
      <c r="B20" s="5"/>
      <c r="C20" s="14" t="s">
        <v>94</v>
      </c>
      <c r="D20" s="61" t="s">
        <v>95</v>
      </c>
      <c r="E20" s="14" t="s">
        <v>36</v>
      </c>
      <c r="F20" s="14">
        <v>1</v>
      </c>
      <c r="G20" s="62"/>
    </row>
    <row r="21" s="60" customFormat="1" ht="43.2" spans="1:26">
      <c r="A21" s="14">
        <v>19</v>
      </c>
      <c r="B21" s="5" t="s">
        <v>96</v>
      </c>
      <c r="C21" s="14" t="s">
        <v>97</v>
      </c>
      <c r="D21" s="67" t="s">
        <v>98</v>
      </c>
      <c r="E21" s="14" t="s">
        <v>99</v>
      </c>
      <c r="F21" s="14">
        <v>98</v>
      </c>
      <c r="G21" s="68"/>
      <c r="H21" s="69"/>
      <c r="I21" s="69"/>
      <c r="J21" s="69"/>
      <c r="K21" s="69"/>
      <c r="L21" s="69"/>
      <c r="M21" s="69"/>
      <c r="N21" s="69"/>
      <c r="O21" s="69"/>
      <c r="P21" s="69"/>
      <c r="Q21" s="69"/>
      <c r="R21" s="69"/>
      <c r="S21" s="69"/>
      <c r="T21" s="69"/>
      <c r="U21" s="69"/>
      <c r="V21" s="69"/>
      <c r="W21" s="69"/>
      <c r="X21" s="69"/>
      <c r="Y21" s="69"/>
      <c r="Z21" s="69"/>
    </row>
    <row r="22" s="60" customFormat="1" ht="140.4" spans="1:26">
      <c r="A22" s="14">
        <v>20</v>
      </c>
      <c r="B22" s="5"/>
      <c r="C22" s="14" t="s">
        <v>100</v>
      </c>
      <c r="D22" s="67" t="s">
        <v>101</v>
      </c>
      <c r="E22" s="14" t="s">
        <v>30</v>
      </c>
      <c r="F22" s="14">
        <v>12</v>
      </c>
      <c r="G22" s="68"/>
      <c r="H22" s="69"/>
      <c r="I22" s="69"/>
      <c r="J22" s="69"/>
      <c r="K22" s="69"/>
      <c r="L22" s="69"/>
      <c r="M22" s="69"/>
      <c r="N22" s="69"/>
      <c r="O22" s="69"/>
      <c r="P22" s="69"/>
      <c r="Q22" s="69"/>
      <c r="R22" s="69"/>
      <c r="S22" s="69"/>
      <c r="T22" s="69"/>
      <c r="U22" s="69"/>
      <c r="V22" s="69"/>
      <c r="W22" s="69"/>
      <c r="X22" s="69"/>
      <c r="Y22" s="69"/>
      <c r="Z22" s="69"/>
    </row>
    <row r="23" s="60" customFormat="1" ht="130" customHeight="1" spans="1:26">
      <c r="A23" s="14">
        <v>21</v>
      </c>
      <c r="B23" s="5"/>
      <c r="C23" s="14" t="s">
        <v>102</v>
      </c>
      <c r="D23" s="67" t="s">
        <v>103</v>
      </c>
      <c r="E23" s="14" t="s">
        <v>30</v>
      </c>
      <c r="F23" s="14">
        <v>3</v>
      </c>
      <c r="G23" s="68"/>
      <c r="H23" s="69"/>
      <c r="I23" s="69"/>
      <c r="J23" s="69"/>
      <c r="K23" s="69"/>
      <c r="L23" s="69"/>
      <c r="M23" s="69"/>
      <c r="N23" s="69"/>
      <c r="O23" s="69"/>
      <c r="P23" s="69"/>
      <c r="Q23" s="69"/>
      <c r="R23" s="69"/>
      <c r="S23" s="69"/>
      <c r="T23" s="69"/>
      <c r="U23" s="69"/>
      <c r="V23" s="69"/>
      <c r="W23" s="69"/>
      <c r="X23" s="69"/>
      <c r="Y23" s="69"/>
      <c r="Z23" s="69"/>
    </row>
    <row r="24" s="35" customFormat="1" ht="298.5" customHeight="1" spans="1:7">
      <c r="A24" s="44" t="str">
        <f>_xlfn.DISPIMG("ID_14D7237717CB406EBD7BE86DCA5C5DDB",1)</f>
        <v>=DISPIMG("ID_14D7237717CB406EBD7BE86DCA5C5DDB",1)</v>
      </c>
      <c r="B24" s="45"/>
      <c r="C24" s="45"/>
      <c r="D24" s="45"/>
      <c r="E24" s="45"/>
      <c r="F24" s="45"/>
      <c r="G24" s="46"/>
    </row>
  </sheetData>
  <mergeCells count="10">
    <mergeCell ref="A1:G1"/>
    <mergeCell ref="B16:C16"/>
    <mergeCell ref="A24:G24"/>
    <mergeCell ref="B3:B5"/>
    <mergeCell ref="B6:B9"/>
    <mergeCell ref="B10:B12"/>
    <mergeCell ref="B13:B15"/>
    <mergeCell ref="B17:B20"/>
    <mergeCell ref="B21:B23"/>
    <mergeCell ref="G12:G15"/>
  </mergeCells>
  <pageMargins left="0.7" right="0.7" top="0.75" bottom="0.75" header="0.3" footer="0.3"/>
  <pageSetup paperSize="9" scale="72" orientation="landscape"/>
  <headerFooter/>
  <colBreaks count="1" manualBreakCount="1">
    <brk id="7"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view="pageBreakPreview" zoomScale="70" zoomScaleNormal="100" topLeftCell="A10" workbookViewId="0">
      <selection activeCell="A13" sqref="$A13:$XFD13"/>
    </sheetView>
  </sheetViews>
  <sheetFormatPr defaultColWidth="9" defaultRowHeight="14.4" outlineLevelCol="6"/>
  <cols>
    <col min="1" max="2" width="6.87962962962963" style="36" customWidth="1"/>
    <col min="3" max="3" width="8.5" style="36" customWidth="1"/>
    <col min="4" max="4" width="92.1296296296296" style="36" customWidth="1"/>
    <col min="5" max="5" width="9" style="36"/>
    <col min="6" max="6" width="10.6296296296296" style="36" customWidth="1"/>
    <col min="7" max="7" width="22.1296296296296" style="36" customWidth="1"/>
    <col min="8" max="16384" width="9" style="36"/>
  </cols>
  <sheetData>
    <row r="1" s="34" customFormat="1" ht="20.4" spans="1:7">
      <c r="A1" s="37" t="s">
        <v>159</v>
      </c>
      <c r="B1" s="38"/>
      <c r="C1" s="38"/>
      <c r="D1" s="38"/>
      <c r="E1" s="38"/>
      <c r="F1" s="38"/>
      <c r="G1" s="39"/>
    </row>
    <row r="2" s="34" customFormat="1" ht="29" customHeight="1" spans="1:7">
      <c r="A2" s="4" t="s">
        <v>1</v>
      </c>
      <c r="B2" s="4" t="s">
        <v>21</v>
      </c>
      <c r="C2" s="4" t="s">
        <v>22</v>
      </c>
      <c r="D2" s="4" t="s">
        <v>23</v>
      </c>
      <c r="E2" s="4" t="s">
        <v>24</v>
      </c>
      <c r="F2" s="4" t="s">
        <v>25</v>
      </c>
      <c r="G2" s="4" t="s">
        <v>26</v>
      </c>
    </row>
    <row r="3" s="35" customFormat="1" ht="118.8" spans="1:7">
      <c r="A3" s="24">
        <v>1</v>
      </c>
      <c r="B3" s="57" t="s">
        <v>160</v>
      </c>
      <c r="C3" s="24" t="s">
        <v>107</v>
      </c>
      <c r="D3" s="27" t="s">
        <v>108</v>
      </c>
      <c r="E3" s="47" t="s">
        <v>30</v>
      </c>
      <c r="F3" s="47">
        <v>1</v>
      </c>
      <c r="G3" s="42" t="str">
        <f>_xlfn.DISPIMG("ID_60B7C7F713924DAF8D20CB5DAAD389A2",1)</f>
        <v>=DISPIMG("ID_60B7C7F713924DAF8D20CB5DAAD389A2",1)</v>
      </c>
    </row>
    <row r="4" s="35" customFormat="1" ht="10.8" spans="1:7">
      <c r="A4" s="24">
        <v>2</v>
      </c>
      <c r="B4" s="57"/>
      <c r="C4" s="24" t="s">
        <v>109</v>
      </c>
      <c r="D4" s="27" t="s">
        <v>110</v>
      </c>
      <c r="E4" s="24" t="s">
        <v>66</v>
      </c>
      <c r="F4" s="24">
        <v>1</v>
      </c>
      <c r="G4" s="42"/>
    </row>
    <row r="5" s="35" customFormat="1" ht="33.55" spans="1:7">
      <c r="A5" s="24">
        <v>3</v>
      </c>
      <c r="B5" s="57"/>
      <c r="C5" s="24" t="s">
        <v>31</v>
      </c>
      <c r="D5" s="41" t="s">
        <v>161</v>
      </c>
      <c r="E5" s="24" t="s">
        <v>33</v>
      </c>
      <c r="F5" s="24">
        <v>1</v>
      </c>
      <c r="G5" s="42" t="str">
        <f>_xlfn.DISPIMG("ID_E1E10195C62D4A40BF5CCB6008D47D0F",1)</f>
        <v>=DISPIMG("ID_E1E10195C62D4A40BF5CCB6008D47D0F",1)</v>
      </c>
    </row>
    <row r="6" s="35" customFormat="1" ht="45.15" spans="1:7">
      <c r="A6" s="24">
        <v>4</v>
      </c>
      <c r="B6" s="57"/>
      <c r="C6" s="24" t="s">
        <v>34</v>
      </c>
      <c r="D6" s="41" t="s">
        <v>35</v>
      </c>
      <c r="E6" s="24" t="s">
        <v>36</v>
      </c>
      <c r="F6" s="24">
        <v>1</v>
      </c>
      <c r="G6" s="42" t="str">
        <f>_xlfn.DISPIMG("ID_675E250DDEA746B18291F0A4290BAFCD",1)</f>
        <v>=DISPIMG("ID_675E250DDEA746B18291F0A4290BAFCD",1)</v>
      </c>
    </row>
    <row r="7" s="35" customFormat="1" ht="56.25" spans="1:7">
      <c r="A7" s="24">
        <v>5</v>
      </c>
      <c r="B7" s="57"/>
      <c r="C7" s="24" t="s">
        <v>112</v>
      </c>
      <c r="D7" s="58" t="s">
        <v>113</v>
      </c>
      <c r="E7" s="24" t="s">
        <v>114</v>
      </c>
      <c r="F7" s="24">
        <v>1</v>
      </c>
      <c r="G7" s="42" t="str">
        <f>_xlfn.DISPIMG("ID_53FDACB266B447B99880D51F8C75B485",1)</f>
        <v>=DISPIMG("ID_53FDACB266B447B99880D51F8C75B485",1)</v>
      </c>
    </row>
    <row r="8" s="35" customFormat="1" ht="76" customHeight="1" spans="1:7">
      <c r="A8" s="24">
        <v>6</v>
      </c>
      <c r="B8" s="57"/>
      <c r="C8" s="24" t="s">
        <v>37</v>
      </c>
      <c r="D8" s="27" t="s">
        <v>38</v>
      </c>
      <c r="E8" s="24" t="s">
        <v>39</v>
      </c>
      <c r="F8" s="24">
        <v>1</v>
      </c>
      <c r="G8" s="42" t="str">
        <f>_xlfn.DISPIMG("ID_F764C3224DBC468680C990EA54058D47",1)</f>
        <v>=DISPIMG("ID_F764C3224DBC468680C990EA54058D47",1)</v>
      </c>
    </row>
    <row r="9" s="35" customFormat="1" ht="52.85" spans="1:7">
      <c r="A9" s="24">
        <v>7</v>
      </c>
      <c r="B9" s="57"/>
      <c r="C9" s="24" t="s">
        <v>115</v>
      </c>
      <c r="D9" s="43" t="s">
        <v>116</v>
      </c>
      <c r="E9" s="24" t="s">
        <v>114</v>
      </c>
      <c r="F9" s="24">
        <v>1</v>
      </c>
      <c r="G9" s="42" t="str">
        <f>_xlfn.DISPIMG("ID_4F52E4AC1FD44CFFB5824B01AF9075C0",1)</f>
        <v>=DISPIMG("ID_4F52E4AC1FD44CFFB5824B01AF9075C0",1)</v>
      </c>
    </row>
    <row r="10" s="35" customFormat="1" ht="67.5" spans="1:7">
      <c r="A10" s="24">
        <v>8</v>
      </c>
      <c r="B10" s="57"/>
      <c r="C10" s="24" t="s">
        <v>119</v>
      </c>
      <c r="D10" s="43" t="s">
        <v>120</v>
      </c>
      <c r="E10" s="24" t="s">
        <v>66</v>
      </c>
      <c r="F10" s="24">
        <v>1</v>
      </c>
      <c r="G10" s="42" t="str">
        <f>_xlfn.DISPIMG("ID_7D9A91DE44F34B9783857F499187BA3B",1)</f>
        <v>=DISPIMG("ID_7D9A91DE44F34B9783857F499187BA3B",1)</v>
      </c>
    </row>
    <row r="11" s="35" customFormat="1" ht="140.4" spans="1:7">
      <c r="A11" s="24">
        <v>9</v>
      </c>
      <c r="B11" s="57"/>
      <c r="C11" s="24" t="s">
        <v>162</v>
      </c>
      <c r="D11" s="41" t="s">
        <v>163</v>
      </c>
      <c r="E11" s="24" t="s">
        <v>66</v>
      </c>
      <c r="F11" s="24">
        <v>6</v>
      </c>
      <c r="G11" s="42" t="str">
        <f>_xlfn.DISPIMG("ID_699EE09172374640995CB825A79CEB73",1)</f>
        <v>=DISPIMG("ID_699EE09172374640995CB825A79CEB73",1)</v>
      </c>
    </row>
    <row r="12" s="35" customFormat="1" ht="75.6" spans="1:7">
      <c r="A12" s="24">
        <v>10</v>
      </c>
      <c r="B12" s="57"/>
      <c r="C12" s="24" t="s">
        <v>162</v>
      </c>
      <c r="D12" s="41" t="s">
        <v>164</v>
      </c>
      <c r="E12" s="24" t="s">
        <v>66</v>
      </c>
      <c r="F12" s="24">
        <v>6</v>
      </c>
      <c r="G12" s="42" t="str">
        <f>_xlfn.DISPIMG("ID_137993BC648B47A3842DEC7DB17926EA",1)</f>
        <v>=DISPIMG("ID_137993BC648B47A3842DEC7DB17926EA",1)</v>
      </c>
    </row>
    <row r="13" s="35" customFormat="1" ht="335.25" customHeight="1" spans="1:7">
      <c r="A13" s="44" t="str">
        <f>_xlfn.DISPIMG("ID_B1BBA0CC0D184DBABDC92CE7AF49C943",1)</f>
        <v>=DISPIMG("ID_B1BBA0CC0D184DBABDC92CE7AF49C943",1)</v>
      </c>
      <c r="B13" s="45"/>
      <c r="C13" s="45"/>
      <c r="D13" s="45"/>
      <c r="E13" s="45"/>
      <c r="F13" s="45"/>
      <c r="G13" s="46"/>
    </row>
  </sheetData>
  <mergeCells count="3">
    <mergeCell ref="A1:G1"/>
    <mergeCell ref="A13:G13"/>
    <mergeCell ref="B3:B12"/>
  </mergeCells>
  <pageMargins left="0.7" right="0.7" top="0.75" bottom="0.75" header="0.3" footer="0.3"/>
  <pageSetup paperSize="9" scale="72" orientation="landscape"/>
  <headerFooter/>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汇总表</vt:lpstr>
      <vt:lpstr>化学创新实验室1</vt:lpstr>
      <vt:lpstr>化学创新实验室2</vt:lpstr>
      <vt:lpstr>化学实验室</vt:lpstr>
      <vt:lpstr>危化品储藏室</vt:lpstr>
      <vt:lpstr>化学仪器、药品室</vt:lpstr>
      <vt:lpstr>生物创新实验室1</vt:lpstr>
      <vt:lpstr>生物创新实验室2</vt:lpstr>
      <vt:lpstr>生物准备室</vt:lpstr>
      <vt:lpstr>生物仪器室</vt:lpstr>
      <vt:lpstr>物理创新实验室1</vt:lpstr>
      <vt:lpstr>物理创新实验室2</vt:lpstr>
      <vt:lpstr>物理准备室</vt:lpstr>
      <vt:lpstr>物理仪器室</vt:lpstr>
      <vt:lpstr>化学实验室仪器</vt:lpstr>
      <vt:lpstr>生物实验室仪器</vt:lpstr>
      <vt:lpstr>物理实验室仪器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陆一增</dc:creator>
  <cp:lastModifiedBy>陆一增</cp:lastModifiedBy>
  <dcterms:created xsi:type="dcterms:W3CDTF">2015-06-05T18:19:00Z</dcterms:created>
  <dcterms:modified xsi:type="dcterms:W3CDTF">2025-07-24T08:02:04Z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84CF00ABC64248978AE21E77B488D527_12</vt:lpwstr>
  </property>
  <property fmtid="{D5CDD505-2E9C-101B-9397-08002B2CF9AE}" pid="4" name="KSOReadingLayout">
    <vt:bool>true</vt:bool>
  </property>
</Properties>
</file>